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240131 - Podklady pro VŘ\Janáčkovo Nábřeží 1072, 29, byt 1072, 3\"/>
    </mc:Choice>
  </mc:AlternateContent>
  <bookViews>
    <workbookView xWindow="0" yWindow="0" windowWidth="0" windowHeight="0"/>
  </bookViews>
  <sheets>
    <sheet name="Rekapitulace zakázky" sheetId="1" r:id="rId1"/>
    <sheet name="240131 - 02 - Janáčkovo N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'240131 - 02 - Janáčkovo N...'!$C$112:$K$663</definedName>
    <definedName name="_xlnm.Print_Area" localSheetId="1">'240131 - 02 - Janáčkovo N...'!$C$4:$J$39,'240131 - 02 - Janáčkovo N...'!$C$45:$J$94,'240131 - 02 - Janáčkovo N...'!$C$100:$T$663</definedName>
    <definedName name="_xlnm.Print_Titles" localSheetId="1">'240131 - 02 - Janáčkovo N...'!$112:$112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662"/>
  <c r="BH662"/>
  <c r="BG662"/>
  <c r="BE662"/>
  <c r="T662"/>
  <c r="T661"/>
  <c r="R662"/>
  <c r="R661"/>
  <c r="P662"/>
  <c r="P661"/>
  <c r="BI659"/>
  <c r="BH659"/>
  <c r="BG659"/>
  <c r="BE659"/>
  <c r="T659"/>
  <c r="T658"/>
  <c r="R659"/>
  <c r="R658"/>
  <c r="P659"/>
  <c r="P658"/>
  <c r="BI656"/>
  <c r="BH656"/>
  <c r="BG656"/>
  <c r="BE656"/>
  <c r="T656"/>
  <c r="T655"/>
  <c r="R656"/>
  <c r="R655"/>
  <c r="P656"/>
  <c r="P655"/>
  <c r="BI653"/>
  <c r="BH653"/>
  <c r="BG653"/>
  <c r="BE653"/>
  <c r="T653"/>
  <c r="T652"/>
  <c r="T651"/>
  <c r="R653"/>
  <c r="R652"/>
  <c r="R651"/>
  <c r="P653"/>
  <c r="P652"/>
  <c r="P651"/>
  <c r="BI648"/>
  <c r="BH648"/>
  <c r="BG648"/>
  <c r="BE648"/>
  <c r="T648"/>
  <c r="T647"/>
  <c r="R648"/>
  <c r="R647"/>
  <c r="P648"/>
  <c r="P647"/>
  <c r="BI645"/>
  <c r="BH645"/>
  <c r="BG645"/>
  <c r="BE645"/>
  <c r="T645"/>
  <c r="R645"/>
  <c r="P645"/>
  <c r="BI643"/>
  <c r="BH643"/>
  <c r="BG643"/>
  <c r="BE643"/>
  <c r="T643"/>
  <c r="R643"/>
  <c r="P643"/>
  <c r="BI641"/>
  <c r="BH641"/>
  <c r="BG641"/>
  <c r="BE641"/>
  <c r="T641"/>
  <c r="R641"/>
  <c r="P641"/>
  <c r="BI639"/>
  <c r="BH639"/>
  <c r="BG639"/>
  <c r="BE639"/>
  <c r="T639"/>
  <c r="R639"/>
  <c r="P639"/>
  <c r="BI637"/>
  <c r="BH637"/>
  <c r="BG637"/>
  <c r="BE637"/>
  <c r="T637"/>
  <c r="R637"/>
  <c r="P637"/>
  <c r="BI635"/>
  <c r="BH635"/>
  <c r="BG635"/>
  <c r="BE635"/>
  <c r="T635"/>
  <c r="R635"/>
  <c r="P635"/>
  <c r="BI633"/>
  <c r="BH633"/>
  <c r="BG633"/>
  <c r="BE633"/>
  <c r="T633"/>
  <c r="R633"/>
  <c r="P633"/>
  <c r="BI630"/>
  <c r="BH630"/>
  <c r="BG630"/>
  <c r="BE630"/>
  <c r="T630"/>
  <c r="R630"/>
  <c r="P630"/>
  <c r="BI628"/>
  <c r="BH628"/>
  <c r="BG628"/>
  <c r="BE628"/>
  <c r="T628"/>
  <c r="R628"/>
  <c r="P628"/>
  <c r="BI626"/>
  <c r="BH626"/>
  <c r="BG626"/>
  <c r="BE626"/>
  <c r="T626"/>
  <c r="R626"/>
  <c r="P626"/>
  <c r="BI624"/>
  <c r="BH624"/>
  <c r="BG624"/>
  <c r="BE624"/>
  <c r="T624"/>
  <c r="R624"/>
  <c r="P624"/>
  <c r="BI621"/>
  <c r="BH621"/>
  <c r="BG621"/>
  <c r="BE621"/>
  <c r="T621"/>
  <c r="R621"/>
  <c r="P621"/>
  <c r="BI619"/>
  <c r="BH619"/>
  <c r="BG619"/>
  <c r="BE619"/>
  <c r="T619"/>
  <c r="R619"/>
  <c r="P619"/>
  <c r="BI617"/>
  <c r="BH617"/>
  <c r="BG617"/>
  <c r="BE617"/>
  <c r="T617"/>
  <c r="R617"/>
  <c r="P617"/>
  <c r="BI615"/>
  <c r="BH615"/>
  <c r="BG615"/>
  <c r="BE615"/>
  <c r="T615"/>
  <c r="R615"/>
  <c r="P615"/>
  <c r="BI613"/>
  <c r="BH613"/>
  <c r="BG613"/>
  <c r="BE613"/>
  <c r="T613"/>
  <c r="R613"/>
  <c r="P613"/>
  <c r="BI611"/>
  <c r="BH611"/>
  <c r="BG611"/>
  <c r="BE611"/>
  <c r="T611"/>
  <c r="R611"/>
  <c r="P611"/>
  <c r="BI609"/>
  <c r="BH609"/>
  <c r="BG609"/>
  <c r="BE609"/>
  <c r="T609"/>
  <c r="R609"/>
  <c r="P609"/>
  <c r="BI607"/>
  <c r="BH607"/>
  <c r="BG607"/>
  <c r="BE607"/>
  <c r="T607"/>
  <c r="R607"/>
  <c r="P607"/>
  <c r="BI605"/>
  <c r="BH605"/>
  <c r="BG605"/>
  <c r="BE605"/>
  <c r="T605"/>
  <c r="R605"/>
  <c r="P605"/>
  <c r="BI603"/>
  <c r="BH603"/>
  <c r="BG603"/>
  <c r="BE603"/>
  <c r="T603"/>
  <c r="R603"/>
  <c r="P603"/>
  <c r="BI601"/>
  <c r="BH601"/>
  <c r="BG601"/>
  <c r="BE601"/>
  <c r="T601"/>
  <c r="R601"/>
  <c r="P601"/>
  <c r="BI598"/>
  <c r="BH598"/>
  <c r="BG598"/>
  <c r="BE598"/>
  <c r="T598"/>
  <c r="R598"/>
  <c r="P598"/>
  <c r="BI597"/>
  <c r="BH597"/>
  <c r="BG597"/>
  <c r="BE597"/>
  <c r="T597"/>
  <c r="R597"/>
  <c r="P597"/>
  <c r="BI595"/>
  <c r="BH595"/>
  <c r="BG595"/>
  <c r="BE595"/>
  <c r="T595"/>
  <c r="R595"/>
  <c r="P595"/>
  <c r="BI592"/>
  <c r="BH592"/>
  <c r="BG592"/>
  <c r="BE592"/>
  <c r="T592"/>
  <c r="R592"/>
  <c r="P592"/>
  <c r="BI590"/>
  <c r="BH590"/>
  <c r="BG590"/>
  <c r="BE590"/>
  <c r="T590"/>
  <c r="R590"/>
  <c r="P590"/>
  <c r="BI588"/>
  <c r="BH588"/>
  <c r="BG588"/>
  <c r="BE588"/>
  <c r="T588"/>
  <c r="R588"/>
  <c r="P588"/>
  <c r="BI587"/>
  <c r="BH587"/>
  <c r="BG587"/>
  <c r="BE587"/>
  <c r="T587"/>
  <c r="R587"/>
  <c r="P587"/>
  <c r="BI586"/>
  <c r="BH586"/>
  <c r="BG586"/>
  <c r="BE586"/>
  <c r="T586"/>
  <c r="R586"/>
  <c r="P586"/>
  <c r="BI584"/>
  <c r="BH584"/>
  <c r="BG584"/>
  <c r="BE584"/>
  <c r="T584"/>
  <c r="R584"/>
  <c r="P584"/>
  <c r="BI583"/>
  <c r="BH583"/>
  <c r="BG583"/>
  <c r="BE583"/>
  <c r="T583"/>
  <c r="R583"/>
  <c r="P583"/>
  <c r="BI582"/>
  <c r="BH582"/>
  <c r="BG582"/>
  <c r="BE582"/>
  <c r="T582"/>
  <c r="R582"/>
  <c r="P582"/>
  <c r="BI580"/>
  <c r="BH580"/>
  <c r="BG580"/>
  <c r="BE580"/>
  <c r="T580"/>
  <c r="R580"/>
  <c r="P580"/>
  <c r="BI579"/>
  <c r="BH579"/>
  <c r="BG579"/>
  <c r="BE579"/>
  <c r="T579"/>
  <c r="R579"/>
  <c r="P579"/>
  <c r="BI578"/>
  <c r="BH578"/>
  <c r="BG578"/>
  <c r="BE578"/>
  <c r="T578"/>
  <c r="R578"/>
  <c r="P578"/>
  <c r="BI576"/>
  <c r="BH576"/>
  <c r="BG576"/>
  <c r="BE576"/>
  <c r="T576"/>
  <c r="R576"/>
  <c r="P576"/>
  <c r="BI574"/>
  <c r="BH574"/>
  <c r="BG574"/>
  <c r="BE574"/>
  <c r="T574"/>
  <c r="R574"/>
  <c r="P574"/>
  <c r="BI572"/>
  <c r="BH572"/>
  <c r="BG572"/>
  <c r="BE572"/>
  <c r="T572"/>
  <c r="R572"/>
  <c r="P572"/>
  <c r="BI570"/>
  <c r="BH570"/>
  <c r="BG570"/>
  <c r="BE570"/>
  <c r="T570"/>
  <c r="R570"/>
  <c r="P570"/>
  <c r="BI567"/>
  <c r="BH567"/>
  <c r="BG567"/>
  <c r="BE567"/>
  <c r="T567"/>
  <c r="R567"/>
  <c r="P567"/>
  <c r="BI565"/>
  <c r="BH565"/>
  <c r="BG565"/>
  <c r="BE565"/>
  <c r="T565"/>
  <c r="R565"/>
  <c r="P565"/>
  <c r="BI563"/>
  <c r="BH563"/>
  <c r="BG563"/>
  <c r="BE563"/>
  <c r="T563"/>
  <c r="R563"/>
  <c r="P563"/>
  <c r="BI561"/>
  <c r="BH561"/>
  <c r="BG561"/>
  <c r="BE561"/>
  <c r="T561"/>
  <c r="R561"/>
  <c r="P561"/>
  <c r="BI559"/>
  <c r="BH559"/>
  <c r="BG559"/>
  <c r="BE559"/>
  <c r="T559"/>
  <c r="R559"/>
  <c r="P559"/>
  <c r="BI557"/>
  <c r="BH557"/>
  <c r="BG557"/>
  <c r="BE557"/>
  <c r="T557"/>
  <c r="R557"/>
  <c r="P557"/>
  <c r="BI555"/>
  <c r="BH555"/>
  <c r="BG555"/>
  <c r="BE555"/>
  <c r="T555"/>
  <c r="R555"/>
  <c r="P555"/>
  <c r="BI553"/>
  <c r="BH553"/>
  <c r="BG553"/>
  <c r="BE553"/>
  <c r="T553"/>
  <c r="R553"/>
  <c r="P553"/>
  <c r="BI551"/>
  <c r="BH551"/>
  <c r="BG551"/>
  <c r="BE551"/>
  <c r="T551"/>
  <c r="R551"/>
  <c r="P551"/>
  <c r="BI549"/>
  <c r="BH549"/>
  <c r="BG549"/>
  <c r="BE549"/>
  <c r="T549"/>
  <c r="R549"/>
  <c r="P549"/>
  <c r="BI547"/>
  <c r="BH547"/>
  <c r="BG547"/>
  <c r="BE547"/>
  <c r="T547"/>
  <c r="R547"/>
  <c r="P547"/>
  <c r="BI544"/>
  <c r="BH544"/>
  <c r="BG544"/>
  <c r="BE544"/>
  <c r="T544"/>
  <c r="R544"/>
  <c r="P544"/>
  <c r="BI542"/>
  <c r="BH542"/>
  <c r="BG542"/>
  <c r="BE542"/>
  <c r="T542"/>
  <c r="R542"/>
  <c r="P542"/>
  <c r="BI540"/>
  <c r="BH540"/>
  <c r="BG540"/>
  <c r="BE540"/>
  <c r="T540"/>
  <c r="R540"/>
  <c r="P540"/>
  <c r="BI538"/>
  <c r="BH538"/>
  <c r="BG538"/>
  <c r="BE538"/>
  <c r="T538"/>
  <c r="R538"/>
  <c r="P538"/>
  <c r="BI536"/>
  <c r="BH536"/>
  <c r="BG536"/>
  <c r="BE536"/>
  <c r="T536"/>
  <c r="R536"/>
  <c r="P536"/>
  <c r="BI534"/>
  <c r="BH534"/>
  <c r="BG534"/>
  <c r="BE534"/>
  <c r="T534"/>
  <c r="R534"/>
  <c r="P534"/>
  <c r="BI532"/>
  <c r="BH532"/>
  <c r="BG532"/>
  <c r="BE532"/>
  <c r="T532"/>
  <c r="R532"/>
  <c r="P532"/>
  <c r="BI530"/>
  <c r="BH530"/>
  <c r="BG530"/>
  <c r="BE530"/>
  <c r="T530"/>
  <c r="R530"/>
  <c r="P530"/>
  <c r="BI528"/>
  <c r="BH528"/>
  <c r="BG528"/>
  <c r="BE528"/>
  <c r="T528"/>
  <c r="R528"/>
  <c r="P528"/>
  <c r="BI526"/>
  <c r="BH526"/>
  <c r="BG526"/>
  <c r="BE526"/>
  <c r="T526"/>
  <c r="R526"/>
  <c r="P526"/>
  <c r="BI524"/>
  <c r="BH524"/>
  <c r="BG524"/>
  <c r="BE524"/>
  <c r="T524"/>
  <c r="R524"/>
  <c r="P524"/>
  <c r="BI522"/>
  <c r="BH522"/>
  <c r="BG522"/>
  <c r="BE522"/>
  <c r="T522"/>
  <c r="R522"/>
  <c r="P522"/>
  <c r="BI519"/>
  <c r="BH519"/>
  <c r="BG519"/>
  <c r="BE519"/>
  <c r="T519"/>
  <c r="R519"/>
  <c r="P519"/>
  <c r="BI517"/>
  <c r="BH517"/>
  <c r="BG517"/>
  <c r="BE517"/>
  <c r="T517"/>
  <c r="R517"/>
  <c r="P517"/>
  <c r="BI515"/>
  <c r="BH515"/>
  <c r="BG515"/>
  <c r="BE515"/>
  <c r="T515"/>
  <c r="R515"/>
  <c r="P515"/>
  <c r="BI513"/>
  <c r="BH513"/>
  <c r="BG513"/>
  <c r="BE513"/>
  <c r="T513"/>
  <c r="R513"/>
  <c r="P513"/>
  <c r="BI511"/>
  <c r="BH511"/>
  <c r="BG511"/>
  <c r="BE511"/>
  <c r="T511"/>
  <c r="R511"/>
  <c r="P511"/>
  <c r="BI508"/>
  <c r="BH508"/>
  <c r="BG508"/>
  <c r="BE508"/>
  <c r="T508"/>
  <c r="R508"/>
  <c r="P508"/>
  <c r="BI506"/>
  <c r="BH506"/>
  <c r="BG506"/>
  <c r="BE506"/>
  <c r="T506"/>
  <c r="R506"/>
  <c r="P506"/>
  <c r="BI504"/>
  <c r="BH504"/>
  <c r="BG504"/>
  <c r="BE504"/>
  <c r="T504"/>
  <c r="R504"/>
  <c r="P504"/>
  <c r="BI502"/>
  <c r="BH502"/>
  <c r="BG502"/>
  <c r="BE502"/>
  <c r="T502"/>
  <c r="R502"/>
  <c r="P502"/>
  <c r="BI499"/>
  <c r="BH499"/>
  <c r="BG499"/>
  <c r="BE499"/>
  <c r="T499"/>
  <c r="R499"/>
  <c r="P499"/>
  <c r="BI496"/>
  <c r="BH496"/>
  <c r="BG496"/>
  <c r="BE496"/>
  <c r="T496"/>
  <c r="R496"/>
  <c r="P496"/>
  <c r="BI494"/>
  <c r="BH494"/>
  <c r="BG494"/>
  <c r="BE494"/>
  <c r="T494"/>
  <c r="R494"/>
  <c r="P494"/>
  <c r="BI491"/>
  <c r="BH491"/>
  <c r="BG491"/>
  <c r="BE491"/>
  <c r="T491"/>
  <c r="R491"/>
  <c r="P491"/>
  <c r="BI490"/>
  <c r="BH490"/>
  <c r="BG490"/>
  <c r="BE490"/>
  <c r="T490"/>
  <c r="R490"/>
  <c r="P490"/>
  <c r="BI488"/>
  <c r="BH488"/>
  <c r="BG488"/>
  <c r="BE488"/>
  <c r="T488"/>
  <c r="R488"/>
  <c r="P488"/>
  <c r="BI486"/>
  <c r="BH486"/>
  <c r="BG486"/>
  <c r="BE486"/>
  <c r="T486"/>
  <c r="R486"/>
  <c r="P486"/>
  <c r="BI485"/>
  <c r="BH485"/>
  <c r="BG485"/>
  <c r="BE485"/>
  <c r="T485"/>
  <c r="R485"/>
  <c r="P485"/>
  <c r="BI483"/>
  <c r="BH483"/>
  <c r="BG483"/>
  <c r="BE483"/>
  <c r="T483"/>
  <c r="R483"/>
  <c r="P483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5"/>
  <c r="BH475"/>
  <c r="BG475"/>
  <c r="BE475"/>
  <c r="T475"/>
  <c r="R475"/>
  <c r="P475"/>
  <c r="BI474"/>
  <c r="BH474"/>
  <c r="BG474"/>
  <c r="BE474"/>
  <c r="T474"/>
  <c r="R474"/>
  <c r="P474"/>
  <c r="BI472"/>
  <c r="BH472"/>
  <c r="BG472"/>
  <c r="BE472"/>
  <c r="T472"/>
  <c r="R472"/>
  <c r="P472"/>
  <c r="BI470"/>
  <c r="BH470"/>
  <c r="BG470"/>
  <c r="BE470"/>
  <c r="T470"/>
  <c r="R470"/>
  <c r="P470"/>
  <c r="BI468"/>
  <c r="BH468"/>
  <c r="BG468"/>
  <c r="BE468"/>
  <c r="T468"/>
  <c r="R468"/>
  <c r="P468"/>
  <c r="BI467"/>
  <c r="BH467"/>
  <c r="BG467"/>
  <c r="BE467"/>
  <c r="T467"/>
  <c r="R467"/>
  <c r="P467"/>
  <c r="BI465"/>
  <c r="BH465"/>
  <c r="BG465"/>
  <c r="BE465"/>
  <c r="T465"/>
  <c r="R465"/>
  <c r="P465"/>
  <c r="BI464"/>
  <c r="BH464"/>
  <c r="BG464"/>
  <c r="BE464"/>
  <c r="T464"/>
  <c r="R464"/>
  <c r="P464"/>
  <c r="BI462"/>
  <c r="BH462"/>
  <c r="BG462"/>
  <c r="BE462"/>
  <c r="T462"/>
  <c r="R462"/>
  <c r="P462"/>
  <c r="BI461"/>
  <c r="BH461"/>
  <c r="BG461"/>
  <c r="BE461"/>
  <c r="T461"/>
  <c r="R461"/>
  <c r="P461"/>
  <c r="BI459"/>
  <c r="BH459"/>
  <c r="BG459"/>
  <c r="BE459"/>
  <c r="T459"/>
  <c r="R459"/>
  <c r="P459"/>
  <c r="BI458"/>
  <c r="BH458"/>
  <c r="BG458"/>
  <c r="BE458"/>
  <c r="T458"/>
  <c r="R458"/>
  <c r="P458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2"/>
  <c r="BH452"/>
  <c r="BG452"/>
  <c r="BE452"/>
  <c r="T452"/>
  <c r="R452"/>
  <c r="P452"/>
  <c r="BI451"/>
  <c r="BH451"/>
  <c r="BG451"/>
  <c r="BE451"/>
  <c r="T451"/>
  <c r="R451"/>
  <c r="P451"/>
  <c r="BI449"/>
  <c r="BH449"/>
  <c r="BG449"/>
  <c r="BE449"/>
  <c r="T449"/>
  <c r="R449"/>
  <c r="P449"/>
  <c r="BI448"/>
  <c r="BH448"/>
  <c r="BG448"/>
  <c r="BE448"/>
  <c r="T448"/>
  <c r="R448"/>
  <c r="P448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2"/>
  <c r="BH442"/>
  <c r="BG442"/>
  <c r="BE442"/>
  <c r="T442"/>
  <c r="R442"/>
  <c r="P442"/>
  <c r="BI440"/>
  <c r="BH440"/>
  <c r="BG440"/>
  <c r="BE440"/>
  <c r="T440"/>
  <c r="R440"/>
  <c r="P440"/>
  <c r="BI438"/>
  <c r="BH438"/>
  <c r="BG438"/>
  <c r="BE438"/>
  <c r="T438"/>
  <c r="R438"/>
  <c r="P438"/>
  <c r="BI435"/>
  <c r="BH435"/>
  <c r="BG435"/>
  <c r="BE435"/>
  <c r="T435"/>
  <c r="R435"/>
  <c r="P435"/>
  <c r="BI433"/>
  <c r="BH433"/>
  <c r="BG433"/>
  <c r="BE433"/>
  <c r="T433"/>
  <c r="R433"/>
  <c r="P433"/>
  <c r="BI430"/>
  <c r="BH430"/>
  <c r="BG430"/>
  <c r="BE430"/>
  <c r="T430"/>
  <c r="R430"/>
  <c r="P430"/>
  <c r="BI429"/>
  <c r="BH429"/>
  <c r="BG429"/>
  <c r="BE429"/>
  <c r="T429"/>
  <c r="R429"/>
  <c r="P429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1"/>
  <c r="BH421"/>
  <c r="BG421"/>
  <c r="BE421"/>
  <c r="T421"/>
  <c r="R421"/>
  <c r="P421"/>
  <c r="BI419"/>
  <c r="BH419"/>
  <c r="BG419"/>
  <c r="BE419"/>
  <c r="T419"/>
  <c r="R419"/>
  <c r="P419"/>
  <c r="BI418"/>
  <c r="BH418"/>
  <c r="BG418"/>
  <c r="BE418"/>
  <c r="T418"/>
  <c r="R418"/>
  <c r="P418"/>
  <c r="BI416"/>
  <c r="BH416"/>
  <c r="BG416"/>
  <c r="BE416"/>
  <c r="T416"/>
  <c r="R416"/>
  <c r="P416"/>
  <c r="BI415"/>
  <c r="BH415"/>
  <c r="BG415"/>
  <c r="BE415"/>
  <c r="T415"/>
  <c r="R415"/>
  <c r="P415"/>
  <c r="BI413"/>
  <c r="BH413"/>
  <c r="BG413"/>
  <c r="BE413"/>
  <c r="T413"/>
  <c r="R413"/>
  <c r="P413"/>
  <c r="BI410"/>
  <c r="BH410"/>
  <c r="BG410"/>
  <c r="BE410"/>
  <c r="T410"/>
  <c r="R410"/>
  <c r="P410"/>
  <c r="BI408"/>
  <c r="BH408"/>
  <c r="BG408"/>
  <c r="BE408"/>
  <c r="T408"/>
  <c r="R408"/>
  <c r="P408"/>
  <c r="BI405"/>
  <c r="BH405"/>
  <c r="BG405"/>
  <c r="BE405"/>
  <c r="T405"/>
  <c r="R405"/>
  <c r="P405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8"/>
  <c r="BH398"/>
  <c r="BG398"/>
  <c r="BE398"/>
  <c r="T398"/>
  <c r="R398"/>
  <c r="P398"/>
  <c r="BI396"/>
  <c r="BH396"/>
  <c r="BG396"/>
  <c r="BE396"/>
  <c r="T396"/>
  <c r="R396"/>
  <c r="P396"/>
  <c r="BI394"/>
  <c r="BH394"/>
  <c r="BG394"/>
  <c r="BE394"/>
  <c r="T394"/>
  <c r="R394"/>
  <c r="P394"/>
  <c r="BI393"/>
  <c r="BH393"/>
  <c r="BG393"/>
  <c r="BE393"/>
  <c r="T393"/>
  <c r="R393"/>
  <c r="P393"/>
  <c r="BI391"/>
  <c r="BH391"/>
  <c r="BG391"/>
  <c r="BE391"/>
  <c r="T391"/>
  <c r="R391"/>
  <c r="P391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3"/>
  <c r="BH383"/>
  <c r="BG383"/>
  <c r="BE383"/>
  <c r="T383"/>
  <c r="R383"/>
  <c r="P383"/>
  <c r="BI380"/>
  <c r="BH380"/>
  <c r="BG380"/>
  <c r="BE380"/>
  <c r="T380"/>
  <c r="R380"/>
  <c r="P380"/>
  <c r="BI378"/>
  <c r="BH378"/>
  <c r="BG378"/>
  <c r="BE378"/>
  <c r="T378"/>
  <c r="R378"/>
  <c r="P378"/>
  <c r="BI374"/>
  <c r="BH374"/>
  <c r="BG374"/>
  <c r="BE374"/>
  <c r="T374"/>
  <c r="R374"/>
  <c r="P374"/>
  <c r="BI369"/>
  <c r="BH369"/>
  <c r="BG369"/>
  <c r="BE369"/>
  <c r="T369"/>
  <c r="R369"/>
  <c r="P369"/>
  <c r="BI365"/>
  <c r="BH365"/>
  <c r="BG365"/>
  <c r="BE365"/>
  <c r="T365"/>
  <c r="R365"/>
  <c r="P365"/>
  <c r="BI360"/>
  <c r="BH360"/>
  <c r="BG360"/>
  <c r="BE360"/>
  <c r="T360"/>
  <c r="R360"/>
  <c r="P360"/>
  <c r="BI359"/>
  <c r="BH359"/>
  <c r="BG359"/>
  <c r="BE359"/>
  <c r="T359"/>
  <c r="R359"/>
  <c r="P359"/>
  <c r="BI357"/>
  <c r="BH357"/>
  <c r="BG357"/>
  <c r="BE357"/>
  <c r="T357"/>
  <c r="R357"/>
  <c r="P357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8"/>
  <c r="BH348"/>
  <c r="BG348"/>
  <c r="BE348"/>
  <c r="T348"/>
  <c r="R348"/>
  <c r="P348"/>
  <c r="BI345"/>
  <c r="BH345"/>
  <c r="BG345"/>
  <c r="BE345"/>
  <c r="T345"/>
  <c r="R345"/>
  <c r="P345"/>
  <c r="BI343"/>
  <c r="BH343"/>
  <c r="BG343"/>
  <c r="BE343"/>
  <c r="T343"/>
  <c r="R343"/>
  <c r="P343"/>
  <c r="BI341"/>
  <c r="BH341"/>
  <c r="BG341"/>
  <c r="BE341"/>
  <c r="T341"/>
  <c r="R341"/>
  <c r="P341"/>
  <c r="BI338"/>
  <c r="BH338"/>
  <c r="BG338"/>
  <c r="BE338"/>
  <c r="T338"/>
  <c r="R338"/>
  <c r="P338"/>
  <c r="BI336"/>
  <c r="BH336"/>
  <c r="BG336"/>
  <c r="BE336"/>
  <c r="T336"/>
  <c r="R336"/>
  <c r="P336"/>
  <c r="BI333"/>
  <c r="BH333"/>
  <c r="BG333"/>
  <c r="BE333"/>
  <c r="T333"/>
  <c r="R333"/>
  <c r="P333"/>
  <c r="BI330"/>
  <c r="BH330"/>
  <c r="BG330"/>
  <c r="BE330"/>
  <c r="T330"/>
  <c r="R330"/>
  <c r="P330"/>
  <c r="BI328"/>
  <c r="BH328"/>
  <c r="BG328"/>
  <c r="BE328"/>
  <c r="T328"/>
  <c r="R328"/>
  <c r="P328"/>
  <c r="BI326"/>
  <c r="BH326"/>
  <c r="BG326"/>
  <c r="BE326"/>
  <c r="T326"/>
  <c r="R326"/>
  <c r="P326"/>
  <c r="BI323"/>
  <c r="BH323"/>
  <c r="BG323"/>
  <c r="BE323"/>
  <c r="T323"/>
  <c r="R323"/>
  <c r="P323"/>
  <c r="BI322"/>
  <c r="BH322"/>
  <c r="BG322"/>
  <c r="BE322"/>
  <c r="T322"/>
  <c r="R322"/>
  <c r="P322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4"/>
  <c r="BH314"/>
  <c r="BG314"/>
  <c r="BE314"/>
  <c r="T314"/>
  <c r="R314"/>
  <c r="P314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1"/>
  <c r="BH301"/>
  <c r="BG301"/>
  <c r="BE301"/>
  <c r="T301"/>
  <c r="R301"/>
  <c r="P301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4"/>
  <c r="BH294"/>
  <c r="BG294"/>
  <c r="BE294"/>
  <c r="T294"/>
  <c r="R294"/>
  <c r="P294"/>
  <c r="BI293"/>
  <c r="BH293"/>
  <c r="BG293"/>
  <c r="BE293"/>
  <c r="T293"/>
  <c r="R293"/>
  <c r="P293"/>
  <c r="BI291"/>
  <c r="BH291"/>
  <c r="BG291"/>
  <c r="BE291"/>
  <c r="T291"/>
  <c r="R291"/>
  <c r="P291"/>
  <c r="BI289"/>
  <c r="BH289"/>
  <c r="BG289"/>
  <c r="BE289"/>
  <c r="T289"/>
  <c r="R289"/>
  <c r="P289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9"/>
  <c r="BH279"/>
  <c r="BG279"/>
  <c r="BE279"/>
  <c r="T279"/>
  <c r="R279"/>
  <c r="P279"/>
  <c r="BI277"/>
  <c r="BH277"/>
  <c r="BG277"/>
  <c r="BE277"/>
  <c r="T277"/>
  <c r="R277"/>
  <c r="P277"/>
  <c r="BI274"/>
  <c r="BH274"/>
  <c r="BG274"/>
  <c r="BE274"/>
  <c r="T274"/>
  <c r="R274"/>
  <c r="P274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0"/>
  <c r="BH260"/>
  <c r="BG260"/>
  <c r="BE260"/>
  <c r="T260"/>
  <c r="R260"/>
  <c r="P260"/>
  <c r="BI255"/>
  <c r="BH255"/>
  <c r="BG255"/>
  <c r="BE255"/>
  <c r="T255"/>
  <c r="R255"/>
  <c r="P255"/>
  <c r="BI253"/>
  <c r="BH253"/>
  <c r="BG253"/>
  <c r="BE253"/>
  <c r="T253"/>
  <c r="R253"/>
  <c r="P253"/>
  <c r="BI250"/>
  <c r="BH250"/>
  <c r="BG250"/>
  <c r="BE250"/>
  <c r="T250"/>
  <c r="R250"/>
  <c r="P250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29"/>
  <c r="BH229"/>
  <c r="BG229"/>
  <c r="BE229"/>
  <c r="T229"/>
  <c r="R229"/>
  <c r="P229"/>
  <c r="BI227"/>
  <c r="BH227"/>
  <c r="BG227"/>
  <c r="BE227"/>
  <c r="T227"/>
  <c r="R227"/>
  <c r="P227"/>
  <c r="BI223"/>
  <c r="BH223"/>
  <c r="BG223"/>
  <c r="BE223"/>
  <c r="T223"/>
  <c r="T222"/>
  <c r="R223"/>
  <c r="R222"/>
  <c r="P223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09"/>
  <c r="BH209"/>
  <c r="BG209"/>
  <c r="BE209"/>
  <c r="T209"/>
  <c r="R209"/>
  <c r="P209"/>
  <c r="BI207"/>
  <c r="BH207"/>
  <c r="BG207"/>
  <c r="BE207"/>
  <c r="T207"/>
  <c r="R207"/>
  <c r="P207"/>
  <c r="BI204"/>
  <c r="BH204"/>
  <c r="BG204"/>
  <c r="BE204"/>
  <c r="T204"/>
  <c r="R204"/>
  <c r="P204"/>
  <c r="BI202"/>
  <c r="BH202"/>
  <c r="BG202"/>
  <c r="BE202"/>
  <c r="T202"/>
  <c r="R202"/>
  <c r="P202"/>
  <c r="BI193"/>
  <c r="BH193"/>
  <c r="BG193"/>
  <c r="BE193"/>
  <c r="T193"/>
  <c r="R193"/>
  <c r="P193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6"/>
  <c r="BH126"/>
  <c r="BG126"/>
  <c r="BE126"/>
  <c r="T126"/>
  <c r="R126"/>
  <c r="P126"/>
  <c r="BI122"/>
  <c r="BH122"/>
  <c r="BG122"/>
  <c r="BE122"/>
  <c r="T122"/>
  <c r="R122"/>
  <c r="P122"/>
  <c r="BI121"/>
  <c r="BH121"/>
  <c r="BG121"/>
  <c r="BE121"/>
  <c r="T121"/>
  <c r="R121"/>
  <c r="P121"/>
  <c r="BI119"/>
  <c r="BH119"/>
  <c r="BG119"/>
  <c r="BE119"/>
  <c r="T119"/>
  <c r="R119"/>
  <c r="P119"/>
  <c r="BI116"/>
  <c r="BH116"/>
  <c r="BG116"/>
  <c r="BE116"/>
  <c r="T116"/>
  <c r="R116"/>
  <c r="P116"/>
  <c r="J110"/>
  <c r="F107"/>
  <c r="E105"/>
  <c r="J55"/>
  <c r="F52"/>
  <c r="E50"/>
  <c r="J21"/>
  <c r="E21"/>
  <c r="J109"/>
  <c r="J20"/>
  <c r="J18"/>
  <c r="E18"/>
  <c r="F110"/>
  <c r="J17"/>
  <c r="J15"/>
  <c r="E15"/>
  <c r="F109"/>
  <c r="J14"/>
  <c r="J12"/>
  <c r="J52"/>
  <c r="E7"/>
  <c r="E48"/>
  <c i="1" r="L50"/>
  <c r="AM50"/>
  <c r="AM49"/>
  <c r="L49"/>
  <c r="AM47"/>
  <c r="L47"/>
  <c r="L45"/>
  <c r="L44"/>
  <c i="2" r="J567"/>
  <c r="BK506"/>
  <c r="J459"/>
  <c r="J214"/>
  <c r="BK173"/>
  <c r="J598"/>
  <c r="BK561"/>
  <c r="J494"/>
  <c r="J464"/>
  <c r="BK429"/>
  <c r="BK343"/>
  <c r="J241"/>
  <c r="J166"/>
  <c r="J592"/>
  <c r="J506"/>
  <c r="BK446"/>
  <c r="J400"/>
  <c r="BK293"/>
  <c r="J209"/>
  <c r="J173"/>
  <c r="J595"/>
  <c r="BK559"/>
  <c r="J429"/>
  <c r="J354"/>
  <c r="J319"/>
  <c r="J270"/>
  <c r="J183"/>
  <c r="BK641"/>
  <c r="J605"/>
  <c r="BK547"/>
  <c r="J481"/>
  <c r="J435"/>
  <c r="J389"/>
  <c r="J318"/>
  <c r="BK307"/>
  <c r="BK285"/>
  <c r="BK239"/>
  <c r="BK166"/>
  <c i="1" r="AS54"/>
  <c i="2" r="BK567"/>
  <c r="J472"/>
  <c r="BK405"/>
  <c r="BK294"/>
  <c r="BK212"/>
  <c r="BK135"/>
  <c r="J611"/>
  <c r="BK584"/>
  <c r="J547"/>
  <c r="J524"/>
  <c r="J478"/>
  <c r="BK444"/>
  <c r="BK426"/>
  <c r="BK383"/>
  <c r="J326"/>
  <c r="J287"/>
  <c r="BK247"/>
  <c r="BK146"/>
  <c r="J662"/>
  <c r="BK645"/>
  <c r="J630"/>
  <c r="BK578"/>
  <c r="BK499"/>
  <c r="J403"/>
  <c r="BK314"/>
  <c r="J243"/>
  <c r="BK175"/>
  <c r="J122"/>
  <c r="J597"/>
  <c r="BK513"/>
  <c r="BK464"/>
  <c r="BK207"/>
  <c r="J171"/>
  <c r="J116"/>
  <c r="BK574"/>
  <c r="BK519"/>
  <c r="J438"/>
  <c r="BK394"/>
  <c r="J348"/>
  <c r="J202"/>
  <c r="BK152"/>
  <c r="J542"/>
  <c r="J475"/>
  <c r="J433"/>
  <c r="BK387"/>
  <c r="BK287"/>
  <c r="J191"/>
  <c r="J126"/>
  <c r="J607"/>
  <c r="J578"/>
  <c r="J530"/>
  <c r="BK427"/>
  <c r="J310"/>
  <c r="BK266"/>
  <c r="BK229"/>
  <c r="BK148"/>
  <c r="BK633"/>
  <c r="J540"/>
  <c r="J454"/>
  <c r="J424"/>
  <c r="J408"/>
  <c r="BK354"/>
  <c r="J314"/>
  <c r="J293"/>
  <c r="BK243"/>
  <c r="BK179"/>
  <c r="J588"/>
  <c r="J532"/>
  <c r="BK462"/>
  <c r="J345"/>
  <c r="J277"/>
  <c r="J207"/>
  <c r="J131"/>
  <c r="BK621"/>
  <c r="BK579"/>
  <c r="BK522"/>
  <c r="BK454"/>
  <c r="J430"/>
  <c r="BK398"/>
  <c r="J322"/>
  <c r="BK301"/>
  <c r="BK264"/>
  <c r="J181"/>
  <c r="J119"/>
  <c r="J648"/>
  <c r="J626"/>
  <c r="J576"/>
  <c r="BK530"/>
  <c r="BK481"/>
  <c r="BK408"/>
  <c r="J383"/>
  <c r="BK318"/>
  <c r="BK274"/>
  <c r="BK232"/>
  <c r="BK551"/>
  <c r="BK475"/>
  <c r="J247"/>
  <c r="J204"/>
  <c r="BK592"/>
  <c r="J544"/>
  <c r="BK485"/>
  <c r="BK455"/>
  <c r="BK416"/>
  <c r="BK378"/>
  <c r="J218"/>
  <c r="BK613"/>
  <c r="J486"/>
  <c r="J448"/>
  <c r="J416"/>
  <c r="BK369"/>
  <c r="J236"/>
  <c r="BK183"/>
  <c r="BK122"/>
  <c r="J601"/>
  <c r="J574"/>
  <c r="BK528"/>
  <c r="BK374"/>
  <c r="BK336"/>
  <c r="J313"/>
  <c r="BK260"/>
  <c r="J220"/>
  <c r="BK137"/>
  <c r="J635"/>
  <c r="BK586"/>
  <c r="J504"/>
  <c r="J467"/>
  <c r="BK433"/>
  <c r="J410"/>
  <c r="J380"/>
  <c r="BK326"/>
  <c r="J300"/>
  <c r="J291"/>
  <c r="J229"/>
  <c r="J135"/>
  <c r="J582"/>
  <c r="J490"/>
  <c r="J426"/>
  <c r="BK365"/>
  <c r="J260"/>
  <c r="J146"/>
  <c r="J633"/>
  <c r="BK597"/>
  <c r="BK570"/>
  <c r="J538"/>
  <c r="BK508"/>
  <c r="J446"/>
  <c r="J360"/>
  <c r="BK305"/>
  <c r="BK255"/>
  <c r="BK121"/>
  <c r="J656"/>
  <c r="J637"/>
  <c r="BK611"/>
  <c r="BK538"/>
  <c r="BK478"/>
  <c r="BK456"/>
  <c r="J378"/>
  <c r="BK323"/>
  <c r="BK236"/>
  <c r="BK181"/>
  <c r="BK160"/>
  <c r="BK590"/>
  <c r="J479"/>
  <c r="BK209"/>
  <c r="J140"/>
  <c r="J583"/>
  <c r="BK563"/>
  <c r="BK486"/>
  <c r="BK403"/>
  <c r="BK359"/>
  <c r="BK280"/>
  <c r="BK193"/>
  <c r="J150"/>
  <c r="BK524"/>
  <c r="J483"/>
  <c r="BK442"/>
  <c r="J401"/>
  <c r="J357"/>
  <c r="J193"/>
  <c r="BK144"/>
  <c r="J615"/>
  <c r="J579"/>
  <c r="J536"/>
  <c r="BK430"/>
  <c r="BK345"/>
  <c r="BK322"/>
  <c r="J301"/>
  <c r="BK250"/>
  <c r="J187"/>
  <c r="BK133"/>
  <c r="J617"/>
  <c r="BK534"/>
  <c r="BK479"/>
  <c r="J255"/>
  <c r="BK191"/>
  <c r="BK116"/>
  <c r="BK601"/>
  <c r="BK555"/>
  <c r="BK532"/>
  <c r="J485"/>
  <c r="J451"/>
  <c r="BK413"/>
  <c r="BK328"/>
  <c r="BK310"/>
  <c r="BK270"/>
  <c r="J137"/>
  <c r="J659"/>
  <c r="J643"/>
  <c r="BK617"/>
  <c r="J570"/>
  <c r="BK511"/>
  <c r="J462"/>
  <c r="BK393"/>
  <c r="J369"/>
  <c r="BK300"/>
  <c r="J239"/>
  <c r="BK171"/>
  <c r="BK526"/>
  <c r="J499"/>
  <c r="J458"/>
  <c r="BK185"/>
  <c r="BK154"/>
  <c r="J587"/>
  <c r="J549"/>
  <c r="BK449"/>
  <c r="BK400"/>
  <c r="BK291"/>
  <c r="BK204"/>
  <c r="J154"/>
  <c r="J513"/>
  <c r="BK461"/>
  <c r="J413"/>
  <c r="BK268"/>
  <c r="J179"/>
  <c r="J148"/>
  <c r="J619"/>
  <c r="J586"/>
  <c r="J555"/>
  <c r="J455"/>
  <c r="BK360"/>
  <c r="J323"/>
  <c r="BK298"/>
  <c r="BK234"/>
  <c r="BK643"/>
  <c r="J628"/>
  <c r="J561"/>
  <c r="J526"/>
  <c r="BK472"/>
  <c r="BK445"/>
  <c r="BK418"/>
  <c r="J393"/>
  <c r="J328"/>
  <c r="BK311"/>
  <c r="BK282"/>
  <c r="BK223"/>
  <c r="BK140"/>
  <c r="J553"/>
  <c r="BK467"/>
  <c r="BK424"/>
  <c r="BK350"/>
  <c r="BK289"/>
  <c r="J245"/>
  <c r="J144"/>
  <c r="J613"/>
  <c r="BK576"/>
  <c r="BK542"/>
  <c r="J515"/>
  <c r="BK477"/>
  <c r="BK435"/>
  <c r="BK402"/>
  <c r="BK330"/>
  <c r="BK303"/>
  <c r="BK227"/>
  <c r="BK142"/>
  <c r="BK656"/>
  <c r="J641"/>
  <c r="J621"/>
  <c r="BK572"/>
  <c r="J491"/>
  <c r="BK458"/>
  <c r="J387"/>
  <c r="J350"/>
  <c r="J283"/>
  <c r="J227"/>
  <c r="J156"/>
  <c r="BK598"/>
  <c r="BK517"/>
  <c r="BK245"/>
  <c r="J177"/>
  <c r="J121"/>
  <c r="BK565"/>
  <c r="BK496"/>
  <c r="J456"/>
  <c r="J427"/>
  <c r="BK389"/>
  <c r="J289"/>
  <c r="BK169"/>
  <c r="J565"/>
  <c r="BK468"/>
  <c r="J419"/>
  <c r="J336"/>
  <c r="J266"/>
  <c r="J189"/>
  <c r="J133"/>
  <c r="BK605"/>
  <c r="J572"/>
  <c r="BK488"/>
  <c r="BK385"/>
  <c r="J338"/>
  <c r="BK317"/>
  <c r="BK279"/>
  <c r="BK214"/>
  <c r="BK648"/>
  <c r="BK630"/>
  <c r="J559"/>
  <c r="J496"/>
  <c r="J442"/>
  <c r="BK415"/>
  <c r="J391"/>
  <c r="BK319"/>
  <c r="J308"/>
  <c r="BK277"/>
  <c r="BK216"/>
  <c r="BK126"/>
  <c r="BK587"/>
  <c r="J449"/>
  <c r="J394"/>
  <c r="J279"/>
  <c r="J223"/>
  <c r="J158"/>
  <c r="BK624"/>
  <c r="BK588"/>
  <c r="BK549"/>
  <c r="J519"/>
  <c r="BK470"/>
  <c r="J440"/>
  <c r="BK401"/>
  <c r="BK341"/>
  <c r="J296"/>
  <c r="BK253"/>
  <c r="J152"/>
  <c r="BK662"/>
  <c r="J653"/>
  <c r="BK635"/>
  <c r="J557"/>
  <c r="J522"/>
  <c r="J477"/>
  <c r="BK396"/>
  <c r="J374"/>
  <c r="BK313"/>
  <c r="BK218"/>
  <c r="J528"/>
  <c r="J470"/>
  <c r="J216"/>
  <c r="J160"/>
  <c r="BK607"/>
  <c r="BK553"/>
  <c r="J468"/>
  <c r="J445"/>
  <c r="J398"/>
  <c r="J352"/>
  <c r="J274"/>
  <c r="BK189"/>
  <c r="J624"/>
  <c r="J511"/>
  <c r="BK480"/>
  <c r="J444"/>
  <c r="BK391"/>
  <c r="J280"/>
  <c r="BK164"/>
  <c r="J609"/>
  <c r="BK580"/>
  <c r="BK502"/>
  <c r="J415"/>
  <c r="J343"/>
  <c r="J307"/>
  <c r="BK202"/>
  <c r="J645"/>
  <c r="BK626"/>
  <c r="BK557"/>
  <c r="BK465"/>
  <c r="BK421"/>
  <c r="J402"/>
  <c r="BK357"/>
  <c r="J317"/>
  <c r="J298"/>
  <c r="J268"/>
  <c r="J164"/>
  <c r="BK119"/>
  <c r="J551"/>
  <c r="J465"/>
  <c r="BK296"/>
  <c r="J264"/>
  <c r="BK220"/>
  <c r="J129"/>
  <c r="BK619"/>
  <c r="J590"/>
  <c r="J534"/>
  <c r="BK490"/>
  <c r="BK459"/>
  <c r="BK438"/>
  <c r="J421"/>
  <c r="BK348"/>
  <c r="BK316"/>
  <c r="J282"/>
  <c r="J185"/>
  <c r="BK131"/>
  <c r="BK653"/>
  <c r="BK639"/>
  <c r="BK615"/>
  <c r="BK540"/>
  <c r="BK515"/>
  <c r="J474"/>
  <c r="BK410"/>
  <c r="J333"/>
  <c r="J303"/>
  <c r="J234"/>
  <c r="J169"/>
  <c r="BK595"/>
  <c r="J502"/>
  <c r="BK248"/>
  <c r="J175"/>
  <c r="BK129"/>
  <c r="BK582"/>
  <c r="BK504"/>
  <c r="J480"/>
  <c r="BK440"/>
  <c r="BK380"/>
  <c r="J285"/>
  <c r="BK156"/>
  <c r="J508"/>
  <c r="BK451"/>
  <c r="J418"/>
  <c r="BK352"/>
  <c r="J212"/>
  <c r="BK177"/>
  <c r="J584"/>
  <c r="J563"/>
  <c r="BK474"/>
  <c r="J365"/>
  <c r="J330"/>
  <c r="J305"/>
  <c r="BK241"/>
  <c r="J142"/>
  <c r="J639"/>
  <c r="J580"/>
  <c r="J488"/>
  <c r="BK448"/>
  <c r="BK419"/>
  <c r="J396"/>
  <c r="BK333"/>
  <c r="J316"/>
  <c r="J294"/>
  <c r="J248"/>
  <c r="BK158"/>
  <c r="J603"/>
  <c r="BK491"/>
  <c r="J461"/>
  <c r="J359"/>
  <c r="BK283"/>
  <c r="J232"/>
  <c r="J162"/>
  <c r="BK637"/>
  <c r="BK609"/>
  <c r="BK583"/>
  <c r="BK544"/>
  <c r="J517"/>
  <c r="BK483"/>
  <c r="BK452"/>
  <c r="J405"/>
  <c r="BK338"/>
  <c r="J311"/>
  <c r="J250"/>
  <c r="BK150"/>
  <c r="BK659"/>
  <c r="BK628"/>
  <c r="BK603"/>
  <c r="BK536"/>
  <c r="BK494"/>
  <c r="J452"/>
  <c r="J385"/>
  <c r="J341"/>
  <c r="BK308"/>
  <c r="J253"/>
  <c r="BK187"/>
  <c r="BK162"/>
  <c l="1" r="P115"/>
  <c r="T172"/>
  <c r="P252"/>
  <c r="T321"/>
  <c r="T356"/>
  <c r="P407"/>
  <c r="P423"/>
  <c r="P432"/>
  <c r="T498"/>
  <c r="BK569"/>
  <c r="J569"/>
  <c r="J85"/>
  <c r="P125"/>
  <c r="R206"/>
  <c r="T238"/>
  <c r="T252"/>
  <c r="P321"/>
  <c r="BK332"/>
  <c r="J332"/>
  <c r="J73"/>
  <c r="R332"/>
  <c r="R340"/>
  <c r="R347"/>
  <c r="T437"/>
  <c r="P493"/>
  <c r="P546"/>
  <c r="P594"/>
  <c r="T125"/>
  <c r="T206"/>
  <c r="BK238"/>
  <c r="J238"/>
  <c r="J68"/>
  <c r="R276"/>
  <c r="T325"/>
  <c r="T332"/>
  <c r="BK347"/>
  <c r="J347"/>
  <c r="J75"/>
  <c r="P437"/>
  <c r="BK521"/>
  <c r="J521"/>
  <c r="J83"/>
  <c r="R546"/>
  <c r="R594"/>
  <c r="R115"/>
  <c r="P172"/>
  <c r="P226"/>
  <c r="P276"/>
  <c r="R325"/>
  <c r="P332"/>
  <c r="P340"/>
  <c r="P347"/>
  <c r="R437"/>
  <c r="T493"/>
  <c r="P521"/>
  <c r="BK594"/>
  <c r="J594"/>
  <c r="J86"/>
  <c r="P632"/>
  <c r="R125"/>
  <c r="P206"/>
  <c r="BK226"/>
  <c r="BK252"/>
  <c r="J252"/>
  <c r="J69"/>
  <c r="BK321"/>
  <c r="J321"/>
  <c r="J71"/>
  <c r="P325"/>
  <c r="BK340"/>
  <c r="J340"/>
  <c r="J74"/>
  <c r="T340"/>
  <c r="T347"/>
  <c r="BK437"/>
  <c r="J437"/>
  <c r="J80"/>
  <c r="P498"/>
  <c r="T546"/>
  <c r="T594"/>
  <c r="BK115"/>
  <c r="J115"/>
  <c r="J61"/>
  <c r="BK172"/>
  <c r="J172"/>
  <c r="J63"/>
  <c r="P238"/>
  <c r="T276"/>
  <c r="BK356"/>
  <c r="J356"/>
  <c r="J76"/>
  <c r="BK407"/>
  <c r="J407"/>
  <c r="J77"/>
  <c r="BK423"/>
  <c r="J423"/>
  <c r="J78"/>
  <c r="BK432"/>
  <c r="J432"/>
  <c r="J79"/>
  <c r="BK493"/>
  <c r="J493"/>
  <c r="J81"/>
  <c r="R493"/>
  <c r="R521"/>
  <c r="P569"/>
  <c r="BK632"/>
  <c r="J632"/>
  <c r="J87"/>
  <c r="T115"/>
  <c r="T114"/>
  <c r="R172"/>
  <c r="T226"/>
  <c r="R238"/>
  <c r="R252"/>
  <c r="BK325"/>
  <c r="J325"/>
  <c r="J72"/>
  <c r="R356"/>
  <c r="R407"/>
  <c r="R423"/>
  <c r="R432"/>
  <c r="BK498"/>
  <c r="J498"/>
  <c r="J82"/>
  <c r="T521"/>
  <c r="R569"/>
  <c r="R632"/>
  <c r="BK125"/>
  <c r="J125"/>
  <c r="J62"/>
  <c r="BK206"/>
  <c r="J206"/>
  <c r="J64"/>
  <c r="R226"/>
  <c r="BK276"/>
  <c r="J276"/>
  <c r="J70"/>
  <c r="R321"/>
  <c r="P356"/>
  <c r="T407"/>
  <c r="T423"/>
  <c r="T432"/>
  <c r="R498"/>
  <c r="BK546"/>
  <c r="J546"/>
  <c r="J84"/>
  <c r="T569"/>
  <c r="T632"/>
  <c r="BK647"/>
  <c r="J647"/>
  <c r="J88"/>
  <c r="BK652"/>
  <c r="BK658"/>
  <c r="J658"/>
  <c r="J92"/>
  <c r="BK655"/>
  <c r="J655"/>
  <c r="J91"/>
  <c r="BK661"/>
  <c r="J661"/>
  <c r="J93"/>
  <c r="BK222"/>
  <c r="J222"/>
  <c r="J65"/>
  <c r="F54"/>
  <c r="J107"/>
  <c r="BF116"/>
  <c r="BF150"/>
  <c r="BF152"/>
  <c r="BF189"/>
  <c r="BF202"/>
  <c r="BF214"/>
  <c r="BF220"/>
  <c r="BF255"/>
  <c r="BF264"/>
  <c r="BF266"/>
  <c r="BF289"/>
  <c r="BF293"/>
  <c r="BF298"/>
  <c r="BF307"/>
  <c r="BF317"/>
  <c r="BF336"/>
  <c r="BF357"/>
  <c r="BF359"/>
  <c r="BF455"/>
  <c r="BF468"/>
  <c r="BF470"/>
  <c r="BF506"/>
  <c r="BF563"/>
  <c r="BF583"/>
  <c r="BF653"/>
  <c r="BF656"/>
  <c r="BF659"/>
  <c r="BF662"/>
  <c r="E103"/>
  <c r="BF148"/>
  <c r="BF156"/>
  <c r="BF162"/>
  <c r="BF177"/>
  <c r="BF187"/>
  <c r="BF191"/>
  <c r="BF193"/>
  <c r="BF232"/>
  <c r="BF234"/>
  <c r="BF243"/>
  <c r="BF303"/>
  <c r="BF305"/>
  <c r="BF308"/>
  <c r="BF310"/>
  <c r="BF313"/>
  <c r="BF319"/>
  <c r="BF322"/>
  <c r="BF326"/>
  <c r="BF374"/>
  <c r="BF378"/>
  <c r="BF380"/>
  <c r="BF387"/>
  <c r="BF393"/>
  <c r="BF394"/>
  <c r="BF419"/>
  <c r="BF424"/>
  <c r="BF433"/>
  <c r="BF462"/>
  <c r="BF464"/>
  <c r="BF494"/>
  <c r="BF499"/>
  <c r="BF524"/>
  <c r="BF551"/>
  <c r="BF559"/>
  <c r="BF561"/>
  <c r="BF605"/>
  <c r="BF607"/>
  <c r="BF617"/>
  <c r="BF626"/>
  <c r="BF628"/>
  <c r="BF633"/>
  <c r="BF637"/>
  <c r="BF639"/>
  <c r="BF641"/>
  <c r="BF643"/>
  <c r="BF645"/>
  <c r="BF119"/>
  <c r="BF122"/>
  <c r="BF173"/>
  <c r="BF179"/>
  <c r="BF227"/>
  <c r="BF241"/>
  <c r="BF287"/>
  <c r="BF352"/>
  <c r="BF369"/>
  <c r="BF389"/>
  <c r="BF398"/>
  <c r="BF402"/>
  <c r="BF415"/>
  <c r="BF427"/>
  <c r="BF430"/>
  <c r="BF440"/>
  <c r="BF448"/>
  <c r="BF478"/>
  <c r="BF479"/>
  <c r="BF483"/>
  <c r="BF485"/>
  <c r="BF486"/>
  <c r="BF513"/>
  <c r="BF522"/>
  <c r="BF534"/>
  <c r="BF557"/>
  <c r="BF584"/>
  <c r="BF592"/>
  <c r="BF595"/>
  <c r="BF598"/>
  <c r="BF615"/>
  <c r="BF619"/>
  <c r="J54"/>
  <c r="BF121"/>
  <c r="BF129"/>
  <c r="BF137"/>
  <c r="BF160"/>
  <c r="BF171"/>
  <c r="BF175"/>
  <c r="BF181"/>
  <c r="BF183"/>
  <c r="BF207"/>
  <c r="BF236"/>
  <c r="BF260"/>
  <c r="BF274"/>
  <c r="BF291"/>
  <c r="BF301"/>
  <c r="BF314"/>
  <c r="BF316"/>
  <c r="BF323"/>
  <c r="BF345"/>
  <c r="BF350"/>
  <c r="BF365"/>
  <c r="BF383"/>
  <c r="BF400"/>
  <c r="BF416"/>
  <c r="BF418"/>
  <c r="BF421"/>
  <c r="BF429"/>
  <c r="BF438"/>
  <c r="BF442"/>
  <c r="BF446"/>
  <c r="BF452"/>
  <c r="BF459"/>
  <c r="BF475"/>
  <c r="BF477"/>
  <c r="BF508"/>
  <c r="BF517"/>
  <c r="BF528"/>
  <c r="BF530"/>
  <c r="BF567"/>
  <c r="BF570"/>
  <c r="BF578"/>
  <c r="BF613"/>
  <c r="BF624"/>
  <c r="BF630"/>
  <c r="BF635"/>
  <c r="BF648"/>
  <c r="BF126"/>
  <c r="BF164"/>
  <c r="BF204"/>
  <c r="BF209"/>
  <c r="BF216"/>
  <c r="BF245"/>
  <c r="BF247"/>
  <c r="BF296"/>
  <c r="BF300"/>
  <c r="BF311"/>
  <c r="BF318"/>
  <c r="BF328"/>
  <c r="BF330"/>
  <c r="BF401"/>
  <c r="BF405"/>
  <c r="BF410"/>
  <c r="BF456"/>
  <c r="BF461"/>
  <c r="BF467"/>
  <c r="BF481"/>
  <c r="BF504"/>
  <c r="BF542"/>
  <c r="BF544"/>
  <c r="BF565"/>
  <c r="BF588"/>
  <c r="BF590"/>
  <c r="BF597"/>
  <c r="F55"/>
  <c r="BF135"/>
  <c r="BF140"/>
  <c r="BF154"/>
  <c r="BF169"/>
  <c r="BF185"/>
  <c r="BF218"/>
  <c r="BF229"/>
  <c r="BF248"/>
  <c r="BF279"/>
  <c r="BF285"/>
  <c r="BF294"/>
  <c r="BF338"/>
  <c r="BF343"/>
  <c r="BF348"/>
  <c r="BF354"/>
  <c r="BF396"/>
  <c r="BF403"/>
  <c r="BF408"/>
  <c r="BF426"/>
  <c r="BF445"/>
  <c r="BF454"/>
  <c r="BF458"/>
  <c r="BF465"/>
  <c r="BF488"/>
  <c r="BF496"/>
  <c r="BF502"/>
  <c r="BF519"/>
  <c r="BF526"/>
  <c r="BF536"/>
  <c r="BF538"/>
  <c r="BF547"/>
  <c r="BF549"/>
  <c r="BF555"/>
  <c r="BF572"/>
  <c r="BF574"/>
  <c r="BF579"/>
  <c r="BF580"/>
  <c r="BF582"/>
  <c r="BF587"/>
  <c r="BF609"/>
  <c r="BF621"/>
  <c r="BF131"/>
  <c r="BF133"/>
  <c r="BF142"/>
  <c r="BF144"/>
  <c r="BF146"/>
  <c r="BF158"/>
  <c r="BF212"/>
  <c r="BF239"/>
  <c r="BF282"/>
  <c r="BF333"/>
  <c r="BF341"/>
  <c r="BF360"/>
  <c r="BF385"/>
  <c r="BF391"/>
  <c r="BF413"/>
  <c r="BF435"/>
  <c r="BF444"/>
  <c r="BF472"/>
  <c r="BF474"/>
  <c r="BF490"/>
  <c r="BF515"/>
  <c r="BF532"/>
  <c r="BF601"/>
  <c r="BF166"/>
  <c r="BF223"/>
  <c r="BF250"/>
  <c r="BF253"/>
  <c r="BF268"/>
  <c r="BF270"/>
  <c r="BF277"/>
  <c r="BF280"/>
  <c r="BF283"/>
  <c r="BF449"/>
  <c r="BF451"/>
  <c r="BF480"/>
  <c r="BF491"/>
  <c r="BF511"/>
  <c r="BF540"/>
  <c r="BF553"/>
  <c r="BF576"/>
  <c r="BF586"/>
  <c r="BF603"/>
  <c r="BF611"/>
  <c r="F35"/>
  <c i="1" r="BB55"/>
  <c r="BB54"/>
  <c r="AX54"/>
  <c i="2" r="F37"/>
  <c i="1" r="BD55"/>
  <c r="BD54"/>
  <c r="W33"/>
  <c i="2" r="F36"/>
  <c i="1" r="BC55"/>
  <c r="BC54"/>
  <c r="W32"/>
  <c i="2" r="F33"/>
  <c i="1" r="AZ55"/>
  <c r="AZ54"/>
  <c r="W29"/>
  <c i="2" r="J33"/>
  <c i="1" r="AV55"/>
  <c i="2" l="1" r="BK651"/>
  <c r="J651"/>
  <c r="J89"/>
  <c r="T225"/>
  <c r="BK225"/>
  <c r="J225"/>
  <c r="J66"/>
  <c r="P225"/>
  <c r="R225"/>
  <c r="T113"/>
  <c r="R114"/>
  <c r="R113"/>
  <c r="P114"/>
  <c r="P113"/>
  <c i="1" r="AU55"/>
  <c i="2" r="BK114"/>
  <c r="J114"/>
  <c r="J60"/>
  <c r="J226"/>
  <c r="J67"/>
  <c r="J652"/>
  <c r="J90"/>
  <c i="1" r="AU54"/>
  <c r="AY54"/>
  <c r="W31"/>
  <c i="2" r="F34"/>
  <c i="1" r="BA55"/>
  <c r="BA54"/>
  <c r="W30"/>
  <c i="2" r="J34"/>
  <c i="1" r="AW55"/>
  <c r="AT55"/>
  <c r="AV54"/>
  <c r="AK29"/>
  <c i="2" l="1" r="BK113"/>
  <c r="J113"/>
  <c r="J30"/>
  <c i="1" r="AG55"/>
  <c r="AG54"/>
  <c r="AK26"/>
  <c r="AW54"/>
  <c r="AK30"/>
  <c i="2" l="1" r="J39"/>
  <c r="J59"/>
  <c i="1" r="AK35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<sst xmlns="http://schemas.openxmlformats.org/spreadsheetml/2006/main">
  <si>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</si>
  <si>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</si>
  <si>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</si>
  <si>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</si>
  <si>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</si>
  <si>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{87a01eac-29eb-465b-9a7c-5520304ba021}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</si>
  <si>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</si>
  <si>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</si>
  <si>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</si>
  <si>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</si>
  <si>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</si>
  <si>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</si>
  <si>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</si>
  <si>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</si>
  <si>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240131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</si>
  <si>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</si>
  <si>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</si>
  <si>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Městká část Praha 5</t>
  </si>
  <si>
    <t>KSO:</t>
  </si>
  <si>
    <t/>
  </si>
  <si>
    <t>CC-CZ:</t>
  </si>
  <si>
    <t>Místo:</t>
  </si>
  <si>
    <t>Praha 5</t>
  </si>
  <si>
    <t>Datum:</t>
  </si>
  <si>
    <t>31. 1. 2024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</si>
  <si>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</si>
  <si>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</si>
  <si>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</si>
  <si>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</si>
  <si>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</si>
  <si>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</si>
  <si>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</si>
  <si>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</si>
  <si>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</si>
  <si>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</si>
  <si>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</si>
  <si>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</si>
  <si>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</si>
  <si>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</si>
  <si>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</si>
  <si>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</si>
  <si>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</si>
  <si>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</si>
  <si>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</si>
  <si>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</si>
  <si>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</si>
  <si>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</si>
  <si>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</si>
  <si>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</si>
  <si>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</si>
  <si>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</si>
  <si>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</si>
  <si>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</si>
  <si>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</si>
  <si>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</si>
  <si>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</si>
  <si>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</si>
  <si>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</si>
  <si>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</si>
  <si>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</si>
  <si>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</si>
  <si>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</si>
  <si>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</si>
  <si>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</si>
  <si>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</si>
  <si>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</si>
  <si>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</si>
  <si>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</si>
  <si>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</si>
  <si>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</si>
  <si>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</si>
  <si>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</si>
  <si>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</si>
  <si>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</si>
  <si>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</si>
  <si>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</si>
  <si>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240131 - 02</t>
  </si>
  <si>
    <t>Janáčkovo Nábřeží 1072/29, byt 1072/3</t>
  </si>
  <si>
    <t>STA</t>
  </si>
  <si>
    <t>1</t>
  </si>
  <si>
    <t>{9026fdb1-5f56-4c64-9699-2fa7c902de72}</t>
  </si>
  <si>
    <t>KRYCÍ LIST SOUPISU PRACÍ</t>
  </si>
  <si>
    <t>Objekt:</t>
  </si>
  <si>
    <t>240131 - 02 - Janáčkovo Nábřeží 1072/29, byt 1072/3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</si>
  <si>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</si>
  <si>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</si>
  <si>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</si>
  <si>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</si>
  <si>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</si>
  <si>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</si>
  <si>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</si>
  <si>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</si>
  <si>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</si>
  <si>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</si>
  <si>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</si>
  <si>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</si>
  <si>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</si>
  <si>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</si>
  <si>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</si>
  <si>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</si>
  <si>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</si>
  <si>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</si>
  <si>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</si>
  <si>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</si>
  <si>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</si>
  <si>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</si>
  <si>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</si>
  <si>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</si>
  <si>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</si>
  <si>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</si>
  <si>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</si>
  <si>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</si>
  <si>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</si>
  <si>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</si>
  <si>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</si>
  <si>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</si>
  <si>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</si>
  <si>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</si>
  <si>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</si>
  <si>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</si>
  <si>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</si>
  <si>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</si>
  <si>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</si>
  <si>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</si>
  <si>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</si>
  <si>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</si>
  <si>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</si>
  <si>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</si>
  <si>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</si>
  <si>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</si>
  <si>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</si>
  <si>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</si>
  <si>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</si>
  <si>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</si>
  <si>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</si>
  <si>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</si>
  <si>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</si>
  <si>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</si>
  <si>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</si>
  <si>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</si>
  <si>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</si>
  <si>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310231035</t>
  </si>
  <si>
    <t>Zazdívka otvorů ve zdivu nadzákladovém děrovanými cihlami plochy přes 1 do 4 m2 do P10, tl. zdiva 240 mm</t>
  </si>
  <si>
    <t>m2</t>
  </si>
  <si>
    <t>CS ÚRS 2024 01</t>
  </si>
  <si>
    <t>4</t>
  </si>
  <si>
    <t>2</t>
  </si>
  <si>
    <t>-1447182270</t>
  </si>
  <si>
    <t>Online PSC</t>
  </si>
  <si>
    <t>https://podminky.urs.cz/item/CS_URS_2024_01/310231035</t>
  </si>
  <si>
    <t>VV</t>
  </si>
  <si>
    <t>1,9" obezdění vchodových dveří</t>
  </si>
  <si>
    <t>317121251</t>
  </si>
  <si>
    <t>Montáž překladů ze železobetonových prefabrikátů dodatečně do připravených rýh, světlosti otvoru přes 1050 do 1800 mm</t>
  </si>
  <si>
    <t>kus</t>
  </si>
  <si>
    <t>577207644</t>
  </si>
  <si>
    <t>https://podminky.urs.cz/item/CS_URS_2024_01/317121251</t>
  </si>
  <si>
    <t>M</t>
  </si>
  <si>
    <t>59321151</t>
  </si>
  <si>
    <t>překlad železobetonový RZP vylehčený 1290x115x240mm</t>
  </si>
  <si>
    <t>8</t>
  </si>
  <si>
    <t>1246711833</t>
  </si>
  <si>
    <t>346244352</t>
  </si>
  <si>
    <t>Obezdívka koupelnových van ploch rovných z přesných pórobetonových tvárnic, na tenké maltové lože, tl. 50 mm</t>
  </si>
  <si>
    <t>1269956632</t>
  </si>
  <si>
    <t>https://podminky.urs.cz/item/CS_URS_2024_01/346244352</t>
  </si>
  <si>
    <t>(0,7*2)*0,6+(2,1*2)*0,6+0,7*0,4</t>
  </si>
  <si>
    <t>6</t>
  </si>
  <si>
    <t>Úpravy povrchů, podlahy a osazování výplní</t>
  </si>
  <si>
    <t>5</t>
  </si>
  <si>
    <t>611131121</t>
  </si>
  <si>
    <t>Podkladní a spojovací vrstva vnitřních omítaných ploch penetrace disperzní nanášená ručně stropů</t>
  </si>
  <si>
    <t>1024032968</t>
  </si>
  <si>
    <t>https://podminky.urs.cz/item/CS_URS_2024_01/611131121</t>
  </si>
  <si>
    <t>49" oprava omítek stropů 100%</t>
  </si>
  <si>
    <t>611142001</t>
  </si>
  <si>
    <t>Pletivo vnitřních ploch v ploše nebo pruzích, na plném podkladu sklovláknité vtlačené do tmelu včetně tmelu stropů</t>
  </si>
  <si>
    <t>1532560071</t>
  </si>
  <si>
    <t>https://podminky.urs.cz/item/CS_URS_2024_01/611142001</t>
  </si>
  <si>
    <t>7</t>
  </si>
  <si>
    <t>611321131</t>
  </si>
  <si>
    <t>Vápenocementový štuk vnitřních ploch tloušťky do 3 mm vodorovných konstrukcí stropů rovných</t>
  </si>
  <si>
    <t>-926849452</t>
  </si>
  <si>
    <t>https://podminky.urs.cz/item/CS_URS_2024_01/611321131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</si>
  <si>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</si>
  <si>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</si>
  <si>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-862493282</t>
  </si>
  <si>
    <t>https://podminky.urs.cz/item/CS_URS_2024_01/611321141</t>
  </si>
  <si>
    <t>9</t>
  </si>
  <si>
    <t>611321191</t>
  </si>
  <si>
    <t>Omítka vápenocementová vnitřních ploch nanášená ručně Příplatek k cenám za každých dalších i započatých 5 mm tloušťky omítky přes 10 mm stropů</t>
  </si>
  <si>
    <t>-1230164549</t>
  </si>
  <si>
    <t>https://podminky.urs.cz/item/CS_URS_2024_01/611321191</t>
  </si>
  <si>
    <t>10</t>
  </si>
  <si>
    <t>612131121</t>
  </si>
  <si>
    <t>Podkladní a spojovací vrstva vnitřních omítaných ploch penetrace disperzní nanášená ručně stěn</t>
  </si>
  <si>
    <t>808292112</t>
  </si>
  <si>
    <t>https://podminky.urs.cz/item/CS_URS_2024_01/612131121</t>
  </si>
  <si>
    <t>133" oprava omítek stěn do 100%</t>
  </si>
  <si>
    <t>11</t>
  </si>
  <si>
    <t>612135101</t>
  </si>
  <si>
    <t>Hrubá výplň rýh maltou jakékoli šířky rýhy ve stěnách</t>
  </si>
  <si>
    <t>2017670416</t>
  </si>
  <si>
    <t>https://podminky.urs.cz/item/CS_URS_2024_01/612135101</t>
  </si>
  <si>
    <t>612142001</t>
  </si>
  <si>
    <t>Pletivo vnitřních ploch v ploše nebo pruzích, na plném podkladu sklovláknité vtlačené do tmelu včetně tmelu stěn</t>
  </si>
  <si>
    <t>635203512</t>
  </si>
  <si>
    <t>https://podminky.urs.cz/item/CS_URS_2024_01/612142001</t>
  </si>
  <si>
    <t>13</t>
  </si>
  <si>
    <t>612311131</t>
  </si>
  <si>
    <t>Vápenný štuk vnitřních ploch tloušťky do 3 mm svislých konstrukcí stěn</t>
  </si>
  <si>
    <t>2097822053</t>
  </si>
  <si>
    <t>https://podminky.urs.cz/item/CS_URS_2024_01/612311131</t>
  </si>
  <si>
    <t>14</t>
  </si>
  <si>
    <t>612321141</t>
  </si>
  <si>
    <t>Omítka vápenocementová vnitřních ploch nanášená ručně dvouvrstvá, tloušťky jádrové omítky do 10 mm a tloušťky štuku do 3 mm štuková svislých konstrukcí stěn</t>
  </si>
  <si>
    <t>-415043934</t>
  </si>
  <si>
    <t>https://podminky.urs.cz/item/CS_URS_2024_01/612321141</t>
  </si>
  <si>
    <t>15</t>
  </si>
  <si>
    <t>612321191</t>
  </si>
  <si>
    <t>Omítka vápenocementová vnitřních ploch nanášená ručně Příplatek k cenám za každých dalších i započatých 5 mm tloušťky omítky přes 10 mm stěn</t>
  </si>
  <si>
    <t>1511977714</t>
  </si>
  <si>
    <t>https://podminky.urs.cz/item/CS_URS_2024_01/612321191</t>
  </si>
  <si>
    <t>16</t>
  </si>
  <si>
    <t>612324111</t>
  </si>
  <si>
    <t>Omítka sanační vnitřních ploch podkladní (vyrovnávací) tloušťky do 10 mm nanášená ručně svislých konstrukcí stěn</t>
  </si>
  <si>
    <t>919799642</t>
  </si>
  <si>
    <t>https://podminky.urs.cz/item/CS_URS_2024_01/612324111</t>
  </si>
  <si>
    <t>17</t>
  </si>
  <si>
    <t>612324191</t>
  </si>
  <si>
    <t>Omítka sanační vnitřních ploch podkladní (vyrovnávací) Příplatek k cenám podkladní sanační omítky nanášené ručně za každých dalších i započatých 5 mm tloušťky omítky přes 10 mm stěn</t>
  </si>
  <si>
    <t>-1885247868</t>
  </si>
  <si>
    <t>https://podminky.urs.cz/item/CS_URS_2024_01/612324191</t>
  </si>
  <si>
    <t>18</t>
  </si>
  <si>
    <t>612316121</t>
  </si>
  <si>
    <t>Omítka sanační vápenná vnitřních ploch jednovrstvá jednovrstvá, tloušťky do 20 mm nanášená ručně svislých konstrukcí stěn</t>
  </si>
  <si>
    <t>-414705710</t>
  </si>
  <si>
    <t>https://podminky.urs.cz/item/CS_URS_2024_01/612316121</t>
  </si>
  <si>
    <t>19</t>
  </si>
  <si>
    <t>612316191</t>
  </si>
  <si>
    <t>Omítka sanační vápenná vnitřních ploch jednovrstvá jednovrstvá, tloušťky do 20 mm Příplatek k cenám za každých dalších i započatých 5 mm tloušťky omítky přes 20 mm stěn</t>
  </si>
  <si>
    <t>1162721680</t>
  </si>
  <si>
    <t>https://podminky.urs.cz/item/CS_URS_2024_01/612316191</t>
  </si>
  <si>
    <t>20</t>
  </si>
  <si>
    <t>612328131</t>
  </si>
  <si>
    <t>Sanační štuk vnitřních ploch tloušťky do 3 mm svislých konstrukcí stěn</t>
  </si>
  <si>
    <t>2059640405</t>
  </si>
  <si>
    <t>https://podminky.urs.cz/item/CS_URS_2024_01/612328131</t>
  </si>
  <si>
    <t>612321121</t>
  </si>
  <si>
    <t>Omítka vápenocementová vnitřních ploch nanášená ručně jednovrstvá, tloušťky do 10 mm hladká svislých konstrukcí stěn</t>
  </si>
  <si>
    <t>-1427122047</t>
  </si>
  <si>
    <t>https://podminky.urs.cz/item/CS_URS_2024_01/612321121</t>
  </si>
  <si>
    <t>22</t>
  </si>
  <si>
    <t>619991011</t>
  </si>
  <si>
    <t>Zakrytí vnitřních ploch před znečištěním fólií včetně pozdějšího odkrytí samostatných konstrukcí a prvků</t>
  </si>
  <si>
    <t>843367603</t>
  </si>
  <si>
    <t>https://podminky.urs.cz/item/CS_URS_2024_01/619991011</t>
  </si>
  <si>
    <t>23</t>
  </si>
  <si>
    <t>619995001</t>
  </si>
  <si>
    <t>Začištění omítek (s dodáním hmot) kolem oken, dveří, podlah, obkladů apod.</t>
  </si>
  <si>
    <t>m</t>
  </si>
  <si>
    <t>-2108476474</t>
  </si>
  <si>
    <t>https://podminky.urs.cz/item/CS_URS_2024_01/619995001</t>
  </si>
  <si>
    <t>24</t>
  </si>
  <si>
    <t>632451111</t>
  </si>
  <si>
    <t>Potěr cementový samonivelační ze suchých směsí tloušťky přes 25 do 30 mm</t>
  </si>
  <si>
    <t>-1174393227</t>
  </si>
  <si>
    <t>https://podminky.urs.cz/item/CS_URS_2024_01/632451111</t>
  </si>
  <si>
    <t>1,44" vyrovnání podlahy pod vanou</t>
  </si>
  <si>
    <t>25</t>
  </si>
  <si>
    <t>642945111</t>
  </si>
  <si>
    <t>Osazování ocelových zárubní protipožárních nebo protiplynových dveří do vynechaného otvoru, s obetonováním, dveří jednokřídlových do 2,5 m2</t>
  </si>
  <si>
    <t>499883148</t>
  </si>
  <si>
    <t>https://podminky.urs.cz/item/CS_URS_2024_01/642945111</t>
  </si>
  <si>
    <t>26</t>
  </si>
  <si>
    <t>55331557</t>
  </si>
  <si>
    <t>zárubeň jednokřídlá ocelová pro zdění s protipožární úpravou tl stěny 75-100mm rozměru 800/1970, 2100mm</t>
  </si>
  <si>
    <t>-566257150</t>
  </si>
  <si>
    <t>Ostatní konstrukce a práce, bourání</t>
  </si>
  <si>
    <t>27</t>
  </si>
  <si>
    <t>949101111</t>
  </si>
  <si>
    <t>Lešení pomocné pracovní pro objekty pozemních staveb pro zatížení do 150 kg/m2, o výšce lešeňové podlahy do 1,9 m</t>
  </si>
  <si>
    <t>2140902551</t>
  </si>
  <si>
    <t>https://podminky.urs.cz/item/CS_URS_2024_01/949101111</t>
  </si>
  <si>
    <t>28</t>
  </si>
  <si>
    <t>952901105</t>
  </si>
  <si>
    <t>Čištění budov při provádění oprav a udržovacích prací oken dvojitých nebo zdvojených omytím, plochy do do 0,6 m2</t>
  </si>
  <si>
    <t>1894295859</t>
  </si>
  <si>
    <t>https://podminky.urs.cz/item/CS_URS_2024_01/952901105</t>
  </si>
  <si>
    <t>29</t>
  </si>
  <si>
    <t>952901114</t>
  </si>
  <si>
    <t>Vyčištění budov nebo objektů před předáním do užívání budov bytové nebo občanské výstavby, světlé výšky podlaží přes 4 m</t>
  </si>
  <si>
    <t>-1471773240</t>
  </si>
  <si>
    <t>https://podminky.urs.cz/item/CS_URS_2024_01/952901114</t>
  </si>
  <si>
    <t>30</t>
  </si>
  <si>
    <t>952902031</t>
  </si>
  <si>
    <t>Čištění budov při provádění oprav a udržovacích prací podlah hladkých omytím</t>
  </si>
  <si>
    <t>610038904</t>
  </si>
  <si>
    <t>https://podminky.urs.cz/item/CS_URS_2024_01/952902031</t>
  </si>
  <si>
    <t>31</t>
  </si>
  <si>
    <t>962031132</t>
  </si>
  <si>
    <t>Bourání příček nebo přizdívek z cihel pálených plných nebo dutých, tl. do 100 mm</t>
  </si>
  <si>
    <t>836029072</t>
  </si>
  <si>
    <t>https://podminky.urs.cz/item/CS_URS_2024_01/962031132</t>
  </si>
  <si>
    <t>32</t>
  </si>
  <si>
    <t>965046111</t>
  </si>
  <si>
    <t>Broušení stávajících betonových podlah úběr do 3 mm</t>
  </si>
  <si>
    <t>-1115337851</t>
  </si>
  <si>
    <t>https://podminky.urs.cz/item/CS_URS_2024_01/965046111</t>
  </si>
  <si>
    <t>33</t>
  </si>
  <si>
    <t>974031121</t>
  </si>
  <si>
    <t>Vysekání rýh ve zdivu cihelném na maltu vápennou nebo vápenocementovou do hl. 30 mm a šířky do 30 mm</t>
  </si>
  <si>
    <t>2071807040</t>
  </si>
  <si>
    <t>https://podminky.urs.cz/item/CS_URS_2024_01/974031121</t>
  </si>
  <si>
    <t>34</t>
  </si>
  <si>
    <t>974031132</t>
  </si>
  <si>
    <t>Vysekání rýh ve zdivu cihelném na maltu vápennou nebo vápenocementovou do hl. 50 mm a šířky do 70 mm</t>
  </si>
  <si>
    <t>1872508322</t>
  </si>
  <si>
    <t>https://podminky.urs.cz/item/CS_URS_2024_01/974031132</t>
  </si>
  <si>
    <t>35</t>
  </si>
  <si>
    <t>977343111</t>
  </si>
  <si>
    <t>Frézování drážek pro vodiče ve stropech nebo klenbách z betonu, rozměru do 30x30 mm</t>
  </si>
  <si>
    <t>2049977694</t>
  </si>
  <si>
    <t>https://podminky.urs.cz/item/CS_URS_2024_01/977343111</t>
  </si>
  <si>
    <t>36</t>
  </si>
  <si>
    <t>977343212</t>
  </si>
  <si>
    <t>Frézování drážek pro vodiče v podlahách z betonu, rozměru do 50x50 mm</t>
  </si>
  <si>
    <t>-874068864</t>
  </si>
  <si>
    <t>https://podminky.urs.cz/item/CS_URS_2024_01/977343212</t>
  </si>
  <si>
    <t>37</t>
  </si>
  <si>
    <t>978021191</t>
  </si>
  <si>
    <t>Otlučení cementových vnitřních ploch stěn, v rozsahu do 100 %</t>
  </si>
  <si>
    <t>1964523396</t>
  </si>
  <si>
    <t>https://podminky.urs.cz/item/CS_URS_2024_01/978021191</t>
  </si>
  <si>
    <t>27,3" omítky pod keramický obklad</t>
  </si>
  <si>
    <t>Mezisoučet</t>
  </si>
  <si>
    <t>12,8" bude sanační omítka</t>
  </si>
  <si>
    <t>5" omítka okolo vstupních dveří</t>
  </si>
  <si>
    <t>Součet</t>
  </si>
  <si>
    <t>38</t>
  </si>
  <si>
    <t>978023411</t>
  </si>
  <si>
    <t>Vyškrabání cementové malty ze spár zdiva cihelného mimo komínového</t>
  </si>
  <si>
    <t>2048416290</t>
  </si>
  <si>
    <t>https://podminky.urs.cz/item/CS_URS_2024_01/978023411</t>
  </si>
  <si>
    <t>39</t>
  </si>
  <si>
    <t>978035117</t>
  </si>
  <si>
    <t>Odstranění tenkovrstvých omítek nebo štuku tloušťky do 2 mm obroušením, rozsahu přes 50 do 100%</t>
  </si>
  <si>
    <t>-1883371819</t>
  </si>
  <si>
    <t>https://podminky.urs.cz/item/CS_URS_2024_01/978035117</t>
  </si>
  <si>
    <t>997</t>
  </si>
  <si>
    <t>Přesun sutě</t>
  </si>
  <si>
    <t>40</t>
  </si>
  <si>
    <t>997002511</t>
  </si>
  <si>
    <t>Vodorovné přemístění suti a vybouraných hmot bez naložení, se složením a hrubým urovnáním na vzdálenost do 1 km</t>
  </si>
  <si>
    <t>t</t>
  </si>
  <si>
    <t>502713153</t>
  </si>
  <si>
    <t>https://podminky.urs.cz/item/CS_URS_2024_01/997002511</t>
  </si>
  <si>
    <t>41</t>
  </si>
  <si>
    <t>997002519</t>
  </si>
  <si>
    <t>Vodorovné přemístění suti a vybouraných hmot bez naložení, se složením a hrubým urovnáním Příplatek k ceně za každý další započatý 1 km přes 1 km</t>
  </si>
  <si>
    <t>1951083576</t>
  </si>
  <si>
    <t>https://podminky.urs.cz/item/CS_URS_2024_01/997002519</t>
  </si>
  <si>
    <t>8,171*20</t>
  </si>
  <si>
    <t>42</t>
  </si>
  <si>
    <t>997002611</t>
  </si>
  <si>
    <t>Nakládání suti a vybouraných hmot na dopravní prostředek pro vodorovné přemístění</t>
  </si>
  <si>
    <t>-1026300828</t>
  </si>
  <si>
    <t>https://podminky.urs.cz/item/CS_URS_2024_01/997002611</t>
  </si>
  <si>
    <t>43</t>
  </si>
  <si>
    <t>997013151</t>
  </si>
  <si>
    <t>Vnitrostaveništní doprava suti a vybouraných hmot vodorovně do 50 m s naložením s omezením mechanizace pro budovy a haly výšky do 6 m</t>
  </si>
  <si>
    <t>-315476523</t>
  </si>
  <si>
    <t>https://podminky.urs.cz/item/CS_URS_2024_01/997013151</t>
  </si>
  <si>
    <t>44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</si>
  <si>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</si>
  <si>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</si>
  <si>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1294082282</t>
  </si>
  <si>
    <t>https://podminky.urs.cz/item/CS_URS_2024_01/997013219</t>
  </si>
  <si>
    <t>45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</si>
  <si>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</si>
  <si>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</si>
  <si>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1439784518</t>
  </si>
  <si>
    <t>https://podminky.urs.cz/item/CS_URS_2024_01/997013609</t>
  </si>
  <si>
    <t>46</t>
  </si>
  <si>
    <t>997013813</t>
  </si>
  <si>
    <t>Poplatek za uložení stavebního odpadu na skládce (skládkovné) z plastických hmot zatříděného do Katalogu odpadů pod kódem 17 02 03</t>
  </si>
  <si>
    <t>2022373017</t>
  </si>
  <si>
    <t>https://podminky.urs.cz/item/CS_URS_2024_01/997013813</t>
  </si>
  <si>
    <t>998</t>
  </si>
  <si>
    <t>Přesun hmot</t>
  </si>
  <si>
    <t>47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</si>
  <si>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</si>
  <si>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</si>
  <si>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-502701957</t>
  </si>
  <si>
    <t>https://podminky.urs.cz/item/CS_URS_2024_01/998018001</t>
  </si>
  <si>
    <t>PSV</t>
  </si>
  <si>
    <t>Práce a dodávky PSV</t>
  </si>
  <si>
    <t>711</t>
  </si>
  <si>
    <t>Izolace proti vodě, vlhkosti a plynům</t>
  </si>
  <si>
    <t>48</t>
  </si>
  <si>
    <t>711113117</t>
  </si>
  <si>
    <t>Izolace proti zemní vlhkosti natěradly a tmely za studena na ploše vodorovné V těsnicí stěrkou jednosložkovu na bázi cementu</t>
  </si>
  <si>
    <t>1787752902</t>
  </si>
  <si>
    <t>https://podminky.urs.cz/item/CS_URS_2024_01/711113117</t>
  </si>
  <si>
    <t>49</t>
  </si>
  <si>
    <t>711113127</t>
  </si>
  <si>
    <t>Izolace proti zemní vlhkosti natěradly a tmely za studena na ploše svislé S těsnicí stěrkou jednosložkovu na bázi cementu</t>
  </si>
  <si>
    <t>710903467</t>
  </si>
  <si>
    <t>https://podminky.urs.cz/item/CS_URS_2024_01/711113127</t>
  </si>
  <si>
    <t>6,9+7,12*0,15" Izolace okolo vany (v. 2m), za umyvadlem (v. 1,5m) a sokl 15cm</t>
  </si>
  <si>
    <t>50</t>
  </si>
  <si>
    <t>711199101</t>
  </si>
  <si>
    <t>Provedení izolace proti zemní vlhkosti hydroizolační stěrkou doplňků vodotěsné těsnící pásky pro dilatační a styčné spáry</t>
  </si>
  <si>
    <t>1745358836</t>
  </si>
  <si>
    <t>https://podminky.urs.cz/item/CS_URS_2024_01/711199101</t>
  </si>
  <si>
    <t>51</t>
  </si>
  <si>
    <t>28355021</t>
  </si>
  <si>
    <t>páska pružná těsnící hydroizolační š do 100mm</t>
  </si>
  <si>
    <t>1156104418</t>
  </si>
  <si>
    <t>16,2*1,1</t>
  </si>
  <si>
    <t>52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</si>
  <si>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</si>
  <si>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</si>
  <si>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</si>
  <si>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635598051</t>
  </si>
  <si>
    <t>https://podminky.urs.cz/item/CS_URS_2024_01/998711201</t>
  </si>
  <si>
    <t>721</t>
  </si>
  <si>
    <t>Zdravotechnika - vnitřní kanalizace</t>
  </si>
  <si>
    <t>53</t>
  </si>
  <si>
    <t>721174043</t>
  </si>
  <si>
    <t>Potrubí z trub polypropylenových připojovací DN 50</t>
  </si>
  <si>
    <t>2050219827</t>
  </si>
  <si>
    <t>https://podminky.urs.cz/item/CS_URS_2024_01/721174043</t>
  </si>
  <si>
    <t>54</t>
  </si>
  <si>
    <t>721174045</t>
  </si>
  <si>
    <t>Potrubí z trub polypropylenových připojovací DN 110</t>
  </si>
  <si>
    <t>-473633754</t>
  </si>
  <si>
    <t>https://podminky.urs.cz/item/CS_URS_2024_01/721174045</t>
  </si>
  <si>
    <t>55</t>
  </si>
  <si>
    <t>721194105</t>
  </si>
  <si>
    <t>Vyměření přípojek na potrubí vyvedení a upevnění odpadních výpustek DN 50</t>
  </si>
  <si>
    <t>-1030845551</t>
  </si>
  <si>
    <t>https://podminky.urs.cz/item/CS_URS_2024_01/721194105</t>
  </si>
  <si>
    <t>56</t>
  </si>
  <si>
    <t>721229111</t>
  </si>
  <si>
    <t>Zápachové uzávěrky montáž zápachových uzávěrek ostatních typů do DN 50</t>
  </si>
  <si>
    <t>106512056</t>
  </si>
  <si>
    <t>https://podminky.urs.cz/item/CS_URS_2024_01/721229111</t>
  </si>
  <si>
    <t>57</t>
  </si>
  <si>
    <t>55161830</t>
  </si>
  <si>
    <t>uzávěrka zápachová pro pračku a myčku podomítková DN 40/50 nerez</t>
  </si>
  <si>
    <t>-636416293</t>
  </si>
  <si>
    <t>58</t>
  </si>
  <si>
    <t>721290111</t>
  </si>
  <si>
    <t>Zkouška těsnosti kanalizace v objektech vodou do DN 125</t>
  </si>
  <si>
    <t>-298484758</t>
  </si>
  <si>
    <t>https://podminky.urs.cz/item/CS_URS_2024_01/721290111</t>
  </si>
  <si>
    <t>59</t>
  </si>
  <si>
    <t>998721201</t>
  </si>
  <si>
    <t>Přesun hmot pro vnitřní kanalizaci stanovený procentní sazbou (%) z ceny vodorovná dopravní vzdálenost do 50 m základní v objektech výšky do 6 m</t>
  </si>
  <si>
    <t>-324126133</t>
  </si>
  <si>
    <t>https://podminky.urs.cz/item/CS_URS_2024_01/998721201</t>
  </si>
  <si>
    <t>722</t>
  </si>
  <si>
    <t>Zdravotechnika - vnitřní vodovod</t>
  </si>
  <si>
    <t>60</t>
  </si>
  <si>
    <t>722130802</t>
  </si>
  <si>
    <t>Demontáž stávajících rozvodů vody a kanalizace vč. likvidace</t>
  </si>
  <si>
    <t>sou</t>
  </si>
  <si>
    <t>953662801</t>
  </si>
  <si>
    <t>https://podminky.urs.cz/item/CS_URS_2024_01/722130802</t>
  </si>
  <si>
    <t>61</t>
  </si>
  <si>
    <t>722176112</t>
  </si>
  <si>
    <t>Montáž potrubí z plastových trub svařovaných polyfuzně D přes 16 do 20 mm</t>
  </si>
  <si>
    <t>1411516251</t>
  </si>
  <si>
    <t>https://podminky.urs.cz/item/CS_URS_2024_01/722176112</t>
  </si>
  <si>
    <t>koupelna, WC a kuchyňská linka</t>
  </si>
  <si>
    <t>62</t>
  </si>
  <si>
    <t>28615100</t>
  </si>
  <si>
    <t>trubka tlaková PPR řada PN 10 20x2,2x4000mm</t>
  </si>
  <si>
    <t>1418839210</t>
  </si>
  <si>
    <t>12*1,1</t>
  </si>
  <si>
    <t>63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</si>
  <si>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</si>
  <si>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</si>
  <si>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>-1805004178</t>
  </si>
  <si>
    <t>https://podminky.urs.cz/item/CS_URS_2024_01/722181211</t>
  </si>
  <si>
    <t>64</t>
  </si>
  <si>
    <t>722220111</t>
  </si>
  <si>
    <t>Armatury s jedním závitem nástěnky pro výtokový ventil G 1/2"</t>
  </si>
  <si>
    <t>1330057800</t>
  </si>
  <si>
    <t>https://podminky.urs.cz/item/CS_URS_2024_01/722220111</t>
  </si>
  <si>
    <t>65</t>
  </si>
  <si>
    <t>722220121</t>
  </si>
  <si>
    <t>Armatury s jedním závitem nástěnky pro baterii G 1/2"</t>
  </si>
  <si>
    <t>pár</t>
  </si>
  <si>
    <t>1538684113</t>
  </si>
  <si>
    <t>https://podminky.urs.cz/item/CS_URS_2024_01/722220121</t>
  </si>
  <si>
    <t>66</t>
  </si>
  <si>
    <t>722290234</t>
  </si>
  <si>
    <t>Zkoušky, proplach a desinfekce vodovodního potrubí proplach a desinfekce vodovodního potrubí do DN 80</t>
  </si>
  <si>
    <t>1365806449</t>
  </si>
  <si>
    <t>https://podminky.urs.cz/item/CS_URS_2024_01/722290234</t>
  </si>
  <si>
    <t>67</t>
  </si>
  <si>
    <t>998722201</t>
  </si>
  <si>
    <t>Přesun hmot pro vnitřní vodovod stanovený procentní sazbou (%) z ceny vodorovná dopravní vzdálenost do 50 m základní v objektech výšky do 6 m</t>
  </si>
  <si>
    <t>-523665942</t>
  </si>
  <si>
    <t>https://podminky.urs.cz/item/CS_URS_2024_01/998722201</t>
  </si>
  <si>
    <t>725</t>
  </si>
  <si>
    <t>Zdravotechnika - zařizovací předměty</t>
  </si>
  <si>
    <t>68</t>
  </si>
  <si>
    <t>725110811</t>
  </si>
  <si>
    <t>Demontáž klozetů splachovacích s nádrží nebo tlakovým splachovačem</t>
  </si>
  <si>
    <t>soubor</t>
  </si>
  <si>
    <t>1826215728</t>
  </si>
  <si>
    <t>https://podminky.urs.cz/item/CS_URS_2024_01/725110811</t>
  </si>
  <si>
    <t>69</t>
  </si>
  <si>
    <t>725111132.GBT</t>
  </si>
  <si>
    <t>Splachovač nádržkový plastový Geberit AP112 nízkopoložený nebo vysokopoložený</t>
  </si>
  <si>
    <t>983259700</t>
  </si>
  <si>
    <t>70</t>
  </si>
  <si>
    <t>725112022</t>
  </si>
  <si>
    <t>Zařízení záchodů klozety keramické závěsné na nosné stěny s hlubokým splachováním odpad vodorovný</t>
  </si>
  <si>
    <t>627653268</t>
  </si>
  <si>
    <t>https://podminky.urs.cz/item/CS_URS_2024_01/725112022</t>
  </si>
  <si>
    <t>71</t>
  </si>
  <si>
    <t>55166827</t>
  </si>
  <si>
    <t>sedátko záchodové plastové bílé</t>
  </si>
  <si>
    <t>48645539</t>
  </si>
  <si>
    <t>72</t>
  </si>
  <si>
    <t>725210821</t>
  </si>
  <si>
    <t>Demontáž umyvadel bez výtokových armatur umyvadel</t>
  </si>
  <si>
    <t>995348891</t>
  </si>
  <si>
    <t>https://podminky.urs.cz/item/CS_URS_2024_01/725210821</t>
  </si>
  <si>
    <t>73</t>
  </si>
  <si>
    <t>725211601</t>
  </si>
  <si>
    <t>Umyvadla keramická bílá bez výtokových armatur připevněná na stěnu šrouby bez sloupu nebo krytu na sifon, šířka umyvadla 500 mm</t>
  </si>
  <si>
    <t>-338125962</t>
  </si>
  <si>
    <t>https://podminky.urs.cz/item/CS_URS_2024_01/725211601</t>
  </si>
  <si>
    <t>74</t>
  </si>
  <si>
    <t>725220908</t>
  </si>
  <si>
    <t>Opravy van odmontování vany s odpojením přepadní soupravy</t>
  </si>
  <si>
    <t>1421998722</t>
  </si>
  <si>
    <t>https://podminky.urs.cz/item/CS_URS_2024_01/725220908</t>
  </si>
  <si>
    <t>75</t>
  </si>
  <si>
    <t>725222169</t>
  </si>
  <si>
    <t>Vany bez výtokových armatur akrylátové se zápachovou uzávěrkou tvarované 1800x800 mm</t>
  </si>
  <si>
    <t>1462453350</t>
  </si>
  <si>
    <t>https://podminky.urs.cz/item/CS_URS_2024_01/725222169</t>
  </si>
  <si>
    <t>76</t>
  </si>
  <si>
    <t>725319111</t>
  </si>
  <si>
    <t>Dřezy bez výtokových armatur montáž dřezů ostatních typů</t>
  </si>
  <si>
    <t>-684042351</t>
  </si>
  <si>
    <t>https://podminky.urs.cz/item/CS_URS_2024_01/725319111</t>
  </si>
  <si>
    <t>77</t>
  </si>
  <si>
    <t>55231079</t>
  </si>
  <si>
    <t>dřez nerez s odkládací ploškou vestavný matný 580x500mm</t>
  </si>
  <si>
    <t>1008131906</t>
  </si>
  <si>
    <t>78</t>
  </si>
  <si>
    <t>725530823</t>
  </si>
  <si>
    <t>Demontáž elektrických zásobníkových ohřívačů vody tlakových od 50 do 200 l</t>
  </si>
  <si>
    <t>280478233</t>
  </si>
  <si>
    <t>https://podminky.urs.cz/item/CS_URS_2024_01/725530823</t>
  </si>
  <si>
    <t>79</t>
  </si>
  <si>
    <t>725532116</t>
  </si>
  <si>
    <t>Elektrické ohřívače zásobníkové beztlakové přepadové akumulační s pojistným ventilem závěsné svislé objem nádrže (příkon) 100 l (2,0 kW)</t>
  </si>
  <si>
    <t>-2001961388</t>
  </si>
  <si>
    <t>https://podminky.urs.cz/item/CS_URS_2024_01/725532116</t>
  </si>
  <si>
    <t>80</t>
  </si>
  <si>
    <t>725819202</t>
  </si>
  <si>
    <t>Ventily montáž ventilů ostatních typů nástěnných G 3/4"</t>
  </si>
  <si>
    <t>346292158</t>
  </si>
  <si>
    <t>https://podminky.urs.cz/item/CS_URS_2024_01/725819202</t>
  </si>
  <si>
    <t>81</t>
  </si>
  <si>
    <t>55111982</t>
  </si>
  <si>
    <t>ventil rohový pračkový 3/4"</t>
  </si>
  <si>
    <t>-1567543536</t>
  </si>
  <si>
    <t>82</t>
  </si>
  <si>
    <t>725820801</t>
  </si>
  <si>
    <t>Demontáž baterií nástěnných do G 3/4</t>
  </si>
  <si>
    <t>-2056989410</t>
  </si>
  <si>
    <t>https://podminky.urs.cz/item/CS_URS_2024_01/725820801</t>
  </si>
  <si>
    <t>83</t>
  </si>
  <si>
    <t>725840850</t>
  </si>
  <si>
    <t>Demontáž baterií sprchových diferenciálních do G 3/4 x 1</t>
  </si>
  <si>
    <t>-964990670</t>
  </si>
  <si>
    <t>https://podminky.urs.cz/item/CS_URS_2024_01/725840850</t>
  </si>
  <si>
    <t>84</t>
  </si>
  <si>
    <t>725829111</t>
  </si>
  <si>
    <t>Baterie dřezové montáž ostatních typů stojánkových G 1/2"</t>
  </si>
  <si>
    <t>2051018473</t>
  </si>
  <si>
    <t>https://podminky.urs.cz/item/CS_URS_2024_01/725829111</t>
  </si>
  <si>
    <t>85</t>
  </si>
  <si>
    <t>55143181</t>
  </si>
  <si>
    <t>baterie dřezová páková stojánková do 1 otvoru s otáčivým ústím dl ramínka 265mm</t>
  </si>
  <si>
    <t>1581526378</t>
  </si>
  <si>
    <t>86</t>
  </si>
  <si>
    <t>725829131.1</t>
  </si>
  <si>
    <t>Baterie umyvadlové montáž ostatních typů stojánkových G 1/2"</t>
  </si>
  <si>
    <t>-387865596</t>
  </si>
  <si>
    <t>https://podminky.urs.cz/item/CS_URS_2024_01/725829131.1</t>
  </si>
  <si>
    <t>87</t>
  </si>
  <si>
    <t>55145686.1</t>
  </si>
  <si>
    <t>baterie umyvadlová stojánková páková</t>
  </si>
  <si>
    <t>1195545029</t>
  </si>
  <si>
    <t>88</t>
  </si>
  <si>
    <t>725839101</t>
  </si>
  <si>
    <t>Baterie vanové montáž ostatních typů nástěnných nebo stojánkových G 1/2"</t>
  </si>
  <si>
    <t>-810660671</t>
  </si>
  <si>
    <t>https://podminky.urs.cz/item/CS_URS_2024_01/725839101</t>
  </si>
  <si>
    <t>89</t>
  </si>
  <si>
    <t>55144949</t>
  </si>
  <si>
    <t>baterie vanová/sprchová nástěnná páková 150mm chrom</t>
  </si>
  <si>
    <t>-588639849</t>
  </si>
  <si>
    <t>90</t>
  </si>
  <si>
    <t>725869218</t>
  </si>
  <si>
    <t>Zápachové uzávěrky zařizovacích předmětů montáž zápachových uzávěrek dřezových dvoudílných U-sifonů</t>
  </si>
  <si>
    <t>-50928915</t>
  </si>
  <si>
    <t>https://podminky.urs.cz/item/CS_URS_2024_01/725869218</t>
  </si>
  <si>
    <t>91</t>
  </si>
  <si>
    <t>55161117</t>
  </si>
  <si>
    <t>uzávěrka zápachová dřezová s přípojkou pro myčku a pračku DN 40</t>
  </si>
  <si>
    <t>152793460</t>
  </si>
  <si>
    <t>92</t>
  </si>
  <si>
    <t>55161620</t>
  </si>
  <si>
    <t>uzávěrka zápachová pro vany sprchových koutů samočisticí s kulovým kloubem na odtoku DN 40/50 a přepadovou trubicí</t>
  </si>
  <si>
    <t>1042870287</t>
  </si>
  <si>
    <t>93</t>
  </si>
  <si>
    <t>55161314</t>
  </si>
  <si>
    <t>uzávěrka zápachová umyvadlová s přípojkou pračky DN 40</t>
  </si>
  <si>
    <t>-2102580844</t>
  </si>
  <si>
    <t>94</t>
  </si>
  <si>
    <t>998725201</t>
  </si>
  <si>
    <t>Přesun hmot pro zařizovací předměty stanovený procentní sazbou (%) z ceny vodorovná dopravní vzdálenost do 50 m základní v objektech výšky do 6 m</t>
  </si>
  <si>
    <t>-1149505379</t>
  </si>
  <si>
    <t>https://podminky.urs.cz/item/CS_URS_2024_01/998725201</t>
  </si>
  <si>
    <t>726</t>
  </si>
  <si>
    <t>Zdravotechnika - předstěnové instalace</t>
  </si>
  <si>
    <t>95</t>
  </si>
  <si>
    <t>726111031.GBT</t>
  </si>
  <si>
    <t>Instalační předstěna Geberit Kombifix pro klozet s ovládáním zepředu v 1080 závěsný do masivní zděné kce</t>
  </si>
  <si>
    <t>1075470436</t>
  </si>
  <si>
    <t>96</t>
  </si>
  <si>
    <t>998726211</t>
  </si>
  <si>
    <t>Přesun hmot pro instalační prefabrikáty stanovený procentní sazbou (%) z ceny vodorovná dopravní vzdálenost do 50 m základní v objektech výšky do 6 m</t>
  </si>
  <si>
    <t>-1060538392</t>
  </si>
  <si>
    <t>https://podminky.urs.cz/item/CS_URS_2024_01/998726211</t>
  </si>
  <si>
    <t>731</t>
  </si>
  <si>
    <t>Ústřední vytápění - kotelny</t>
  </si>
  <si>
    <t>97</t>
  </si>
  <si>
    <t>731200813</t>
  </si>
  <si>
    <t>Demontáž kotle elektro výkon 6 kW</t>
  </si>
  <si>
    <t>-1721654868</t>
  </si>
  <si>
    <t>https://podminky.urs.cz/item/CS_URS_2024_01/731200813</t>
  </si>
  <si>
    <t>98</t>
  </si>
  <si>
    <t>731244000</t>
  </si>
  <si>
    <t>Dodávka + montáž elektro kotele závěsného pro vytápění 6 kW</t>
  </si>
  <si>
    <t>930273033</t>
  </si>
  <si>
    <t>https://podminky.urs.cz/item/CS_URS_2024_01/731244000</t>
  </si>
  <si>
    <t>99</t>
  </si>
  <si>
    <t>998731201</t>
  </si>
  <si>
    <t>Přesun hmot pro kotelny stanovený procentní sazbou (%) z ceny vodorovná dopravní vzdálenost do 50 m s užitím mechanizace v objektech výšky do 6 m</t>
  </si>
  <si>
    <t>1469409959</t>
  </si>
  <si>
    <t>https://podminky.urs.cz/item/CS_URS_2024_01/998731201</t>
  </si>
  <si>
    <t>733</t>
  </si>
  <si>
    <t>Ústřední vytápění - rozvodné potrubí</t>
  </si>
  <si>
    <t>100</t>
  </si>
  <si>
    <t>733110806</t>
  </si>
  <si>
    <t>Demontáž potrubí z trubek ocelových závitových DN přes 15 do 32</t>
  </si>
  <si>
    <t>1343136988</t>
  </si>
  <si>
    <t>https://podminky.urs.cz/item/CS_URS_2024_01/733110806</t>
  </si>
  <si>
    <t xml:space="preserve">9" plynové potrubí </t>
  </si>
  <si>
    <t>101</t>
  </si>
  <si>
    <t>733191916</t>
  </si>
  <si>
    <t>Opravy rozvodů potrubí z trubek ocelových závitových normálních i zesílených zaslepení skováním a zavařením DN 32</t>
  </si>
  <si>
    <t>-1028573391</t>
  </si>
  <si>
    <t>https://podminky.urs.cz/item/CS_URS_2024_01/733191916</t>
  </si>
  <si>
    <t>102</t>
  </si>
  <si>
    <t>998733201</t>
  </si>
  <si>
    <t>Přesun hmot pro rozvody potrubí stanovený procentní sazbou z ceny vodorovná dopravní vzdálenost do 50 m základní v objektech výšky do 6 m</t>
  </si>
  <si>
    <t>-465341590</t>
  </si>
  <si>
    <t>https://podminky.urs.cz/item/CS_URS_2024_01/998733201</t>
  </si>
  <si>
    <t>734</t>
  </si>
  <si>
    <t>Ústřední vytápění - armatury</t>
  </si>
  <si>
    <t>103</t>
  </si>
  <si>
    <t>734209103.1</t>
  </si>
  <si>
    <t>Demontáž a zpětná montáž termoregulačí hlavice</t>
  </si>
  <si>
    <t>CS ÚRS 2023 01</t>
  </si>
  <si>
    <t>1990162323</t>
  </si>
  <si>
    <t>https://podminky.urs.cz/item/CS_URS_2023_01/734209103.1</t>
  </si>
  <si>
    <t>104</t>
  </si>
  <si>
    <t>734229143</t>
  </si>
  <si>
    <t>Termoregulační hlavice dodávka</t>
  </si>
  <si>
    <t>-1950078615</t>
  </si>
  <si>
    <t>https://podminky.urs.cz/item/CS_URS_2024_01/734229143</t>
  </si>
  <si>
    <t>105</t>
  </si>
  <si>
    <t>998734201</t>
  </si>
  <si>
    <t>Přesun hmot pro armatury stanovený procentní sazbou (%) z ceny vodorovná dopravní vzdálenost do 50 m základní v objektech výšky do 6 m</t>
  </si>
  <si>
    <t>-1760981940</t>
  </si>
  <si>
    <t>https://podminky.urs.cz/item/CS_URS_2024_01/998734201</t>
  </si>
  <si>
    <t>735</t>
  </si>
  <si>
    <t>Ústřední vytápění - otopná tělesa</t>
  </si>
  <si>
    <t>106</t>
  </si>
  <si>
    <t>735151822</t>
  </si>
  <si>
    <t>Demontáž otopných těles panelových dvouřadých stavební délky přes 1500 do 2820 mm</t>
  </si>
  <si>
    <t>328895271</t>
  </si>
  <si>
    <t>https://podminky.urs.cz/item/CS_URS_2024_01/735151822</t>
  </si>
  <si>
    <t>107</t>
  </si>
  <si>
    <t>735192925</t>
  </si>
  <si>
    <t>Ostatní opravy otopných těles zpětná montáž otopných těles panelových třířadých do 1500 mm</t>
  </si>
  <si>
    <t>813707697</t>
  </si>
  <si>
    <t>https://podminky.urs.cz/item/CS_URS_2024_01/735192925</t>
  </si>
  <si>
    <t>108</t>
  </si>
  <si>
    <t>735192925.1</t>
  </si>
  <si>
    <t>Vypuštění, kontrola (případná oprava), napuštění radiátorů</t>
  </si>
  <si>
    <t>CS ÚRS 2022 02</t>
  </si>
  <si>
    <t>-408137276</t>
  </si>
  <si>
    <t>https://podminky.urs.cz/item/CS_URS_2022_02/735192925.1</t>
  </si>
  <si>
    <t>109</t>
  </si>
  <si>
    <t>998735201</t>
  </si>
  <si>
    <t>Přesun hmot pro otopná tělesa stanovený procentní sazbou (%) z ceny vodorovná dopravní vzdálenost do 50 m základní v objektech výšky do 6 m</t>
  </si>
  <si>
    <t>632048736</t>
  </si>
  <si>
    <t>https://podminky.urs.cz/item/CS_URS_2024_01/998735201</t>
  </si>
  <si>
    <t>741</t>
  </si>
  <si>
    <t>Elektroinstalace - silnoproud</t>
  </si>
  <si>
    <t>110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</si>
  <si>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</si>
  <si>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</si>
  <si>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1791683848</t>
  </si>
  <si>
    <t>https://podminky.urs.cz/item/CS_URS_2024_01/741112002</t>
  </si>
  <si>
    <t>111</t>
  </si>
  <si>
    <t>34571465</t>
  </si>
  <si>
    <t>krabice do dutých stěn PVC přístrojová kruhová D 70mm hluboká</t>
  </si>
  <si>
    <t>897777111</t>
  </si>
  <si>
    <t>112</t>
  </si>
  <si>
    <t>741122015</t>
  </si>
  <si>
    <t>Montáž kabelů měděných bez ukončení uložených pod omítku plných kulatých (např. CYKY), počtu a průřezu žil 3x1,5 mm2</t>
  </si>
  <si>
    <t>115852061</t>
  </si>
  <si>
    <t>https://podminky.urs.cz/item/CS_URS_2024_01/741122015</t>
  </si>
  <si>
    <t>montáž kabelů světelných okruhů</t>
  </si>
  <si>
    <t>113</t>
  </si>
  <si>
    <t>34111030</t>
  </si>
  <si>
    <t>kabel instalační jádro Cu plné izolace PVC plášť PVC 450/750V (CYKY) 3x1,5mm2</t>
  </si>
  <si>
    <t>315638527</t>
  </si>
  <si>
    <t>dodávka kabelů světelného okruhu</t>
  </si>
  <si>
    <t>65*1,2</t>
  </si>
  <si>
    <t>114</t>
  </si>
  <si>
    <t>741122016</t>
  </si>
  <si>
    <t>Montáž kabelů měděných bez ukončení uložených pod omítku plných kulatých (např. CYKY), počtu a průřezu žil 3x2,5 až 6 mm2</t>
  </si>
  <si>
    <t>-1639791652</t>
  </si>
  <si>
    <t>https://podminky.urs.cz/item/CS_URS_2024_01/741122016</t>
  </si>
  <si>
    <t>montáž kabelů zásuvkových okruhů</t>
  </si>
  <si>
    <t>115</t>
  </si>
  <si>
    <t>34111036</t>
  </si>
  <si>
    <t>kabel instalační jádro Cu plné izolace PVC plášť PVC 450/750V (CYKY) 3x2,5mm2</t>
  </si>
  <si>
    <t>1391734514</t>
  </si>
  <si>
    <t>dodávka kabelů zásuvkových okruhů a přímotopu</t>
  </si>
  <si>
    <t>75*1,2</t>
  </si>
  <si>
    <t>116</t>
  </si>
  <si>
    <t>741122031</t>
  </si>
  <si>
    <t>Montáž kabelů měděných bez ukončení uložených pod omítku plných kulatých (např. CYKY), počtu a průřezu žil 5x1,5 až 2,5 mm2</t>
  </si>
  <si>
    <t>554787935</t>
  </si>
  <si>
    <t>https://podminky.urs.cz/item/CS_URS_2024_01/741122031</t>
  </si>
  <si>
    <t>117</t>
  </si>
  <si>
    <t>34111094</t>
  </si>
  <si>
    <t>kabel instalační jádro Cu plné izolace PVC plášť PVC 450/750V (CYKY) 5x2,5mm2</t>
  </si>
  <si>
    <t>61581323</t>
  </si>
  <si>
    <t>8,5*1,2 "Přepočtené koeficientem množství</t>
  </si>
  <si>
    <t>118</t>
  </si>
  <si>
    <t>741122033</t>
  </si>
  <si>
    <t>Montáž kabelů měděných bez ukončení uložených pod omítku plných kulatých (např. CYKY), počtu a průřezu žil 5x10 mm2</t>
  </si>
  <si>
    <t>-1011866513</t>
  </si>
  <si>
    <t>https://podminky.urs.cz/item/CS_URS_2024_01/741122033</t>
  </si>
  <si>
    <t>119</t>
  </si>
  <si>
    <t>34113034</t>
  </si>
  <si>
    <t>kabel instalační jádro Cu plné izolace PVC plášť PVC 450/750V (CYKY) 5x10mm2</t>
  </si>
  <si>
    <t>609501444</t>
  </si>
  <si>
    <t>20*1,15 'Přepočtené koeficientem množství</t>
  </si>
  <si>
    <t>120</t>
  </si>
  <si>
    <t>741125811</t>
  </si>
  <si>
    <t>Demontáž a likvidace zásuvek, spínačů.</t>
  </si>
  <si>
    <t>soub.</t>
  </si>
  <si>
    <t>-256146405</t>
  </si>
  <si>
    <t>https://podminky.urs.cz/item/CS_URS_2024_01/741125811</t>
  </si>
  <si>
    <t>121</t>
  </si>
  <si>
    <t>741136201</t>
  </si>
  <si>
    <t>Propojení kabelů nebo vodičů odbočnicí litinovou kabelů nebo vodičů celoplastových počtu a průřezu žil do 1x120, 2x50, 3x16 mm2</t>
  </si>
  <si>
    <t>1653244835</t>
  </si>
  <si>
    <t>https://podminky.urs.cz/item/CS_URS_2024_01/741136201</t>
  </si>
  <si>
    <t>122</t>
  </si>
  <si>
    <t>741210001</t>
  </si>
  <si>
    <t>Montáž rozvodnic oceloplechových nebo plastových bez zapojení vodičů běžných, hmotnosti do 20 kg</t>
  </si>
  <si>
    <t>1129753042</t>
  </si>
  <si>
    <t>https://podminky.urs.cz/item/CS_URS_2024_01/741210001</t>
  </si>
  <si>
    <t>123</t>
  </si>
  <si>
    <t>35717504</t>
  </si>
  <si>
    <t>Rozvaděč elektro, včetně jističů a přepěťové ochrany</t>
  </si>
  <si>
    <t>-1988384098</t>
  </si>
  <si>
    <t>124</t>
  </si>
  <si>
    <t>741310111</t>
  </si>
  <si>
    <t xml:space="preserve">Dodávka a montáž spínačů jedno nebo dvoupólových polozapuštěných nebo zapuštěných se zapojením vodičů bezšroubové připojení ovladačů, přístroj, rámeček, kryt (Tango, Opus, Prémium,...) </t>
  </si>
  <si>
    <t>-1140927488</t>
  </si>
  <si>
    <t>https://podminky.urs.cz/item/CS_URS_2024_01/741310111</t>
  </si>
  <si>
    <t>125</t>
  </si>
  <si>
    <t>741313001</t>
  </si>
  <si>
    <t>Dodávka a montáž zásuvek domovních se zapojením vodičů bezšroubové připojení polozapuštěných nebo zapuštěných 10/16 A, provedení 2P + PE, přístroj, rámeček, kryt (Tango, Opus, Prémium, ....)</t>
  </si>
  <si>
    <t>149719393</t>
  </si>
  <si>
    <t>https://podminky.urs.cz/item/CS_URS_2024_01/741313001</t>
  </si>
  <si>
    <t>126</t>
  </si>
  <si>
    <t>741370002</t>
  </si>
  <si>
    <t>Montáž svítidel žárovkových se zapojením vodičů bytových nebo společenských místností stropních přisazených 1 zdroj se sklem</t>
  </si>
  <si>
    <t>284837077</t>
  </si>
  <si>
    <t>https://podminky.urs.cz/item/CS_URS_2024_01/741370002</t>
  </si>
  <si>
    <t>127</t>
  </si>
  <si>
    <t>DAM.02785</t>
  </si>
  <si>
    <t>Plafoniera SOLA LED 24W 2208lm 4000K IP44 160° bílá</t>
  </si>
  <si>
    <t>-1320096240</t>
  </si>
  <si>
    <t>128</t>
  </si>
  <si>
    <t>741374011</t>
  </si>
  <si>
    <t>Montáž sporáku se sklokeramickou deskou</t>
  </si>
  <si>
    <t>643762073</t>
  </si>
  <si>
    <t>129</t>
  </si>
  <si>
    <t>RMAT0011</t>
  </si>
  <si>
    <t>Sporák elektrický se sklokeramickou varnou deskou</t>
  </si>
  <si>
    <t>-328965466</t>
  </si>
  <si>
    <t>130</t>
  </si>
  <si>
    <t>741810001</t>
  </si>
  <si>
    <t>Zkoušky a prohlídky elektrických rozvodů a zařízení celková prohlídka a vyhotovení revizní zprávy pro objem montážních prací do 100 tis. Kč</t>
  </si>
  <si>
    <t>-1516892963</t>
  </si>
  <si>
    <t>https://podminky.urs.cz/item/CS_URS_2024_01/741810001</t>
  </si>
  <si>
    <t>131</t>
  </si>
  <si>
    <t>998741201</t>
  </si>
  <si>
    <t>Přesun hmot pro silnoproud stanovený procentní sazbou (%) z ceny vodorovná dopravní vzdálenost do 50 m základní v objektech výšky do 6 m</t>
  </si>
  <si>
    <t>1788489359</t>
  </si>
  <si>
    <t>https://podminky.urs.cz/item/CS_URS_2024_01/998741201</t>
  </si>
  <si>
    <t>742</t>
  </si>
  <si>
    <t>Elektroinstalace - slaboproud</t>
  </si>
  <si>
    <t>132</t>
  </si>
  <si>
    <t>742121001</t>
  </si>
  <si>
    <t>Montáž kabelů sdělovacích pro vnitřní rozvody počtu žil do 15</t>
  </si>
  <si>
    <t>1701051611</t>
  </si>
  <si>
    <t>https://podminky.urs.cz/item/CS_URS_2024_01/742121001</t>
  </si>
  <si>
    <t>133</t>
  </si>
  <si>
    <t>34121122</t>
  </si>
  <si>
    <t>kabel sdělovací jádro Cu plné izolace PVC plášť PVC 100V (SYKY) 5x2x0,5mm2</t>
  </si>
  <si>
    <t>294429150</t>
  </si>
  <si>
    <t>45*1,2 "Přepočtené koeficientem množství</t>
  </si>
  <si>
    <t>134</t>
  </si>
  <si>
    <t>742210121</t>
  </si>
  <si>
    <t>Montáž hlásiče automatického bodového</t>
  </si>
  <si>
    <t>1359088012</t>
  </si>
  <si>
    <t>https://podminky.urs.cz/item/CS_URS_2024_01/742210121</t>
  </si>
  <si>
    <t>135</t>
  </si>
  <si>
    <t>40483010</t>
  </si>
  <si>
    <t>detektor kouře a teploty kombinovaný bezdrátový</t>
  </si>
  <si>
    <t>476172865</t>
  </si>
  <si>
    <t>136</t>
  </si>
  <si>
    <t>742310001</t>
  </si>
  <si>
    <t>Montáž domovního telefonu napájecího modulu na DIN lištu</t>
  </si>
  <si>
    <t>1809458058</t>
  </si>
  <si>
    <t>https://podminky.urs.cz/item/CS_URS_2024_01/742310001</t>
  </si>
  <si>
    <t>137</t>
  </si>
  <si>
    <t>38227040</t>
  </si>
  <si>
    <t>zdroj napájecí domácího telefonu</t>
  </si>
  <si>
    <t>1367963757</t>
  </si>
  <si>
    <t>138</t>
  </si>
  <si>
    <t>742420121</t>
  </si>
  <si>
    <t>Montáž společné televizní antény televizní zásuvky koncové nebo průběžné</t>
  </si>
  <si>
    <t>-2131964064</t>
  </si>
  <si>
    <t>https://podminky.urs.cz/item/CS_URS_2024_01/742420121</t>
  </si>
  <si>
    <t>139</t>
  </si>
  <si>
    <t>998742201</t>
  </si>
  <si>
    <t>Přesun hmot pro slaboproud stanovený procentní sazbou (%) z ceny vodorovná dopravní vzdálenost do 50 m základní v objektech výšky do 6 m</t>
  </si>
  <si>
    <t>-1324323513</t>
  </si>
  <si>
    <t>https://podminky.urs.cz/item/CS_URS_2024_01/998742201</t>
  </si>
  <si>
    <t>751</t>
  </si>
  <si>
    <t>Vzduchotechnika</t>
  </si>
  <si>
    <t>140</t>
  </si>
  <si>
    <t>751111051</t>
  </si>
  <si>
    <t>Montáž ventilátoru axiálního nízkotlakého podhledového, průměru do 100 mm</t>
  </si>
  <si>
    <t>535598427</t>
  </si>
  <si>
    <t>https://podminky.urs.cz/item/CS_URS_2024_01/751111051</t>
  </si>
  <si>
    <t>141</t>
  </si>
  <si>
    <t>42914501</t>
  </si>
  <si>
    <t>ventilátor axiální tichý malý plastový IP45 výkon 8-13W D 100mm</t>
  </si>
  <si>
    <t>2013932328</t>
  </si>
  <si>
    <t>142</t>
  </si>
  <si>
    <t>751377011</t>
  </si>
  <si>
    <t>Montáž odsávacích stropů, zákrytů odsávacího zákrytu (digestoř) bytového vestavěného</t>
  </si>
  <si>
    <t>122292216</t>
  </si>
  <si>
    <t>https://podminky.urs.cz/item/CS_URS_2024_01/751377011</t>
  </si>
  <si>
    <t>143</t>
  </si>
  <si>
    <t>42958001</t>
  </si>
  <si>
    <t>odsavač par vestavěný recirkulační (digestoř) nerez, max. výkon 220 m3/hod</t>
  </si>
  <si>
    <t>-1161676796</t>
  </si>
  <si>
    <t>144</t>
  </si>
  <si>
    <t>998751201</t>
  </si>
  <si>
    <t>Přesun hmot pro vzduchotechniku stanovený procentní sazbou (%) z ceny vodorovná dopravní vzdálenost do 50 m základní v objektech výšky do 12 m</t>
  </si>
  <si>
    <t>265896184</t>
  </si>
  <si>
    <t>https://podminky.urs.cz/item/CS_URS_2024_01/998751201</t>
  </si>
  <si>
    <t>763</t>
  </si>
  <si>
    <t>Konstrukce suché výstavby</t>
  </si>
  <si>
    <t>145</t>
  </si>
  <si>
    <t>763131451</t>
  </si>
  <si>
    <t>Podhled ze sádrokartonových desek dvouvrstvá zavěšená spodní konstrukce z ocelových profilů CD, UD jednoduše opláštěná deskou impregnovanou H2, tl. 12,5 mm, bez izolace</t>
  </si>
  <si>
    <t>-415741090</t>
  </si>
  <si>
    <t>https://podminky.urs.cz/item/CS_URS_2024_01/763131451</t>
  </si>
  <si>
    <t>146</t>
  </si>
  <si>
    <t>998763100</t>
  </si>
  <si>
    <t>Přesun hmot pro dřevostavby stanovený z hmotnosti přesunovaného materiálu vodorovná dopravní vzdálenost do 50 m základní v objektech výšky do 6 m</t>
  </si>
  <si>
    <t>-1124520875</t>
  </si>
  <si>
    <t>https://podminky.urs.cz/item/CS_URS_2024_01/998763100</t>
  </si>
  <si>
    <t>766</t>
  </si>
  <si>
    <t>Konstrukce truhlářské</t>
  </si>
  <si>
    <t>147</t>
  </si>
  <si>
    <t>766231821</t>
  </si>
  <si>
    <t>Demontáž garnýží.</t>
  </si>
  <si>
    <t>-1765195353</t>
  </si>
  <si>
    <t>https://podminky.urs.cz/item/CS_URS_2024_01/766231821</t>
  </si>
  <si>
    <t>148</t>
  </si>
  <si>
    <t>766491851</t>
  </si>
  <si>
    <t>Demontáž ostatních truhlářských konstrukcí prahů dveří jednokřídlových</t>
  </si>
  <si>
    <t>120656448</t>
  </si>
  <si>
    <t>https://podminky.urs.cz/item/CS_URS_2024_01/766491851</t>
  </si>
  <si>
    <t>149</t>
  </si>
  <si>
    <t>766660001</t>
  </si>
  <si>
    <t>Montáž dveřních křídel dřevěných nebo plastových otevíravých do ocelové zárubně povrchově upravených jednokřídlových, šířky do 800 mm</t>
  </si>
  <si>
    <t>-98816036</t>
  </si>
  <si>
    <t>https://podminky.urs.cz/item/CS_URS_2024_01/766660001</t>
  </si>
  <si>
    <t>150</t>
  </si>
  <si>
    <t>61161001</t>
  </si>
  <si>
    <t>dveře jednokřídlé voštinové povrch lakovaný plné 700x1970-2100mm</t>
  </si>
  <si>
    <t>-514446572</t>
  </si>
  <si>
    <t>151</t>
  </si>
  <si>
    <t>61161008</t>
  </si>
  <si>
    <t>dveře jednokřídlé voštinové povrch lakovaný částečně prosklené 800x1970-2100mm</t>
  </si>
  <si>
    <t>1596252711</t>
  </si>
  <si>
    <t>152</t>
  </si>
  <si>
    <t>766660002</t>
  </si>
  <si>
    <t>Montáž dveřních křídel dřevěných nebo plastových otevíravých do ocelové zárubně povrchově upravených jednokřídlových, šířky přes 800 mm</t>
  </si>
  <si>
    <t>1646307759</t>
  </si>
  <si>
    <t>https://podminky.urs.cz/item/CS_URS_2024_01/766660002</t>
  </si>
  <si>
    <t>153</t>
  </si>
  <si>
    <t>61161009</t>
  </si>
  <si>
    <t>dveře jednokřídlé voštinové povrch lakovaný částečně prosklené 900x1970-2100mm</t>
  </si>
  <si>
    <t>918403194</t>
  </si>
  <si>
    <t>154</t>
  </si>
  <si>
    <t>766660021</t>
  </si>
  <si>
    <t>Montáž dveřních křídel dřevěných nebo plastových otevíravých do ocelové zárubně protipožárních jednokřídlových, šířky do 800 mm</t>
  </si>
  <si>
    <t>2111690762</t>
  </si>
  <si>
    <t>https://podminky.urs.cz/item/CS_URS_2024_01/766660021</t>
  </si>
  <si>
    <t>155</t>
  </si>
  <si>
    <t>61165339</t>
  </si>
  <si>
    <t>dveře jednokřídlé dřevotřískové protipožární EI (EW) 30 D3 povrch lakovaný plné 800x1970-2100mm</t>
  </si>
  <si>
    <t>439279537</t>
  </si>
  <si>
    <t>156</t>
  </si>
  <si>
    <t>766660723</t>
  </si>
  <si>
    <t>Montáž dveřních doplňků dveřního kování interiérového lůžka protiplechu</t>
  </si>
  <si>
    <t>1889279378</t>
  </si>
  <si>
    <t>https://podminky.urs.cz/item/CS_URS_2024_01/766660723</t>
  </si>
  <si>
    <t>157</t>
  </si>
  <si>
    <t>54914123</t>
  </si>
  <si>
    <t>kování rozetové klika/klika</t>
  </si>
  <si>
    <t>-1792709425</t>
  </si>
  <si>
    <t>158</t>
  </si>
  <si>
    <t>54914124</t>
  </si>
  <si>
    <t>kování rozetové koule/klika</t>
  </si>
  <si>
    <t>-571920123</t>
  </si>
  <si>
    <t>159</t>
  </si>
  <si>
    <t>766660728</t>
  </si>
  <si>
    <t>Montáž dveřních doplňků dveřního kování interiérového zámku</t>
  </si>
  <si>
    <t>-1640902211</t>
  </si>
  <si>
    <t>https://podminky.urs.cz/item/CS_URS_2024_01/766660728</t>
  </si>
  <si>
    <t>160</t>
  </si>
  <si>
    <t>54924002</t>
  </si>
  <si>
    <t>zámek zadlabací mezipokojový levý s dozickým klíčem rozteč 72x55mm</t>
  </si>
  <si>
    <t>2085606050</t>
  </si>
  <si>
    <t>161</t>
  </si>
  <si>
    <t>766660731</t>
  </si>
  <si>
    <t>Montáž dveřních doplňků dveřního kování bezpečnostního zámku</t>
  </si>
  <si>
    <t>-351736369</t>
  </si>
  <si>
    <t>https://podminky.urs.cz/item/CS_URS_2024_01/766660731</t>
  </si>
  <si>
    <t>162</t>
  </si>
  <si>
    <t>54924010</t>
  </si>
  <si>
    <t>zámek zadlabací protipožární rozteč 90x55,5mm</t>
  </si>
  <si>
    <t>-1469425560</t>
  </si>
  <si>
    <t>163</t>
  </si>
  <si>
    <t>766660733</t>
  </si>
  <si>
    <t>Montáž dveřních doplňků dveřního kování bezpečnostního štítku s klikou</t>
  </si>
  <si>
    <t>-326613560</t>
  </si>
  <si>
    <t>https://podminky.urs.cz/item/CS_URS_2024_01/766660733</t>
  </si>
  <si>
    <t>164</t>
  </si>
  <si>
    <t>54914133</t>
  </si>
  <si>
    <t>kování bezpečnostní koule/klika RC3</t>
  </si>
  <si>
    <t>-1328553800</t>
  </si>
  <si>
    <t>165</t>
  </si>
  <si>
    <t>766660739</t>
  </si>
  <si>
    <t>Montáž dveřních doplňků dveřního kování bezpečnostního dveřního kukátka</t>
  </si>
  <si>
    <t>684778615</t>
  </si>
  <si>
    <t>https://podminky.urs.cz/item/CS_URS_2024_01/766660739</t>
  </si>
  <si>
    <t>166</t>
  </si>
  <si>
    <t>54915550</t>
  </si>
  <si>
    <t>kukátko-průhledítko panoramatické chrom</t>
  </si>
  <si>
    <t>-156215968</t>
  </si>
  <si>
    <t>167</t>
  </si>
  <si>
    <t>766663915</t>
  </si>
  <si>
    <t>Oprava dveřních křídel dřevěných ruční seříznutí dveřních křídel z měkkého dřeva</t>
  </si>
  <si>
    <t>244049739</t>
  </si>
  <si>
    <t>https://podminky.urs.cz/item/CS_URS_2024_01/766663915</t>
  </si>
  <si>
    <t>168</t>
  </si>
  <si>
    <t>766691914</t>
  </si>
  <si>
    <t>Ostatní práce vyvěšení nebo zavěšení křídel dřevěných dveřních, plochy do 2 m2</t>
  </si>
  <si>
    <t>-757754219</t>
  </si>
  <si>
    <t>https://podminky.urs.cz/item/CS_URS_2024_01/766691914</t>
  </si>
  <si>
    <t>169</t>
  </si>
  <si>
    <t>766692112</t>
  </si>
  <si>
    <t>Montáž ostatních truhlářských konstrukcí záclonových krytů povrchově upravených bez olištování, délky přes 1750 do 2700 mm</t>
  </si>
  <si>
    <t>-811651996</t>
  </si>
  <si>
    <t>https://podminky.urs.cz/item/CS_URS_2024_01/766692112</t>
  </si>
  <si>
    <t>170</t>
  </si>
  <si>
    <t>RMAT0007</t>
  </si>
  <si>
    <t>dodávka gárnyže</t>
  </si>
  <si>
    <t>ks</t>
  </si>
  <si>
    <t>-1839734760</t>
  </si>
  <si>
    <t>171</t>
  </si>
  <si>
    <t>766695212</t>
  </si>
  <si>
    <t>Montáž ostatních truhlářských konstrukcí prahů dveří jednokřídlových, šířky do 100 mm</t>
  </si>
  <si>
    <t>294629707</t>
  </si>
  <si>
    <t>https://podminky.urs.cz/item/CS_URS_2024_01/766695212</t>
  </si>
  <si>
    <t>172</t>
  </si>
  <si>
    <t>61187136</t>
  </si>
  <si>
    <t>práh dveřní dřevěný dubový tl 20mm dl 720mm š 100mm</t>
  </si>
  <si>
    <t>-194121987</t>
  </si>
  <si>
    <t>173</t>
  </si>
  <si>
    <t>61187161</t>
  </si>
  <si>
    <t>práh dveřní dřevěný dubový tl 20mm dl 820mm š 150mm</t>
  </si>
  <si>
    <t>-1693194186</t>
  </si>
  <si>
    <t>174</t>
  </si>
  <si>
    <t>61187176</t>
  </si>
  <si>
    <t>práh dveřní dřevěný dubový tl 20mm dl 920mm š 100mm</t>
  </si>
  <si>
    <t>-280075927</t>
  </si>
  <si>
    <t>175</t>
  </si>
  <si>
    <t>766811112.1</t>
  </si>
  <si>
    <t>Montáž kuchyňských linek do 2400 mm, včetně pracovní desky a seřízení</t>
  </si>
  <si>
    <t>1736592949</t>
  </si>
  <si>
    <t>176</t>
  </si>
  <si>
    <t>766811222</t>
  </si>
  <si>
    <t>Montáž kuchyňských linek pracovní desky Příplatek k ceně za usazení varné desky (včetně silikonu)</t>
  </si>
  <si>
    <t>-349317957</t>
  </si>
  <si>
    <t>https://podminky.urs.cz/item/CS_URS_2024_01/766811222</t>
  </si>
  <si>
    <t>177</t>
  </si>
  <si>
    <t>766811223</t>
  </si>
  <si>
    <t>Montáž kuchyňských linek pracovní desky Příplatek k ceně za usazení dřezu (včetně silikonu)</t>
  </si>
  <si>
    <t>250159567</t>
  </si>
  <si>
    <t>https://podminky.urs.cz/item/CS_URS_2024_01/766811223</t>
  </si>
  <si>
    <t>178</t>
  </si>
  <si>
    <t>RMAT0005</t>
  </si>
  <si>
    <t>linka kuchyňská atypická 2400 mm (tichý zavírací systém) včetně pracovní desky</t>
  </si>
  <si>
    <t>-630039290</t>
  </si>
  <si>
    <t>179</t>
  </si>
  <si>
    <t>766812840</t>
  </si>
  <si>
    <t>Demontáž kuchyňských linek dřevěných nebo kovových včetně skříněk uchycených na stěně, délky přes 1800 do 2100 mm</t>
  </si>
  <si>
    <t>-2065397300</t>
  </si>
  <si>
    <t>https://podminky.urs.cz/item/CS_URS_2024_01/766812840</t>
  </si>
  <si>
    <t>180</t>
  </si>
  <si>
    <t>766821112</t>
  </si>
  <si>
    <t>Montáž nábytku vestavěného korpusu skříně policové dvoukřídlové</t>
  </si>
  <si>
    <t>-1420938396</t>
  </si>
  <si>
    <t>https://podminky.urs.cz/item/CS_URS_2024_01/766821112</t>
  </si>
  <si>
    <t>181</t>
  </si>
  <si>
    <t>RMAT0006</t>
  </si>
  <si>
    <t>skříňka zrcadlová , dveře L/P DEEP 600x15x56 cm bílá s osvětlením</t>
  </si>
  <si>
    <t>-1951327013</t>
  </si>
  <si>
    <t>182</t>
  </si>
  <si>
    <t>998766201</t>
  </si>
  <si>
    <t>Přesun hmot pro konstrukce truhlářské stanovený procentní sazbou (%) z ceny vodorovná dopravní vzdálenost do 50 m základní v objektech výšky do 6 m</t>
  </si>
  <si>
    <t>1949894127</t>
  </si>
  <si>
    <t>https://podminky.urs.cz/item/CS_URS_2024_01/998766201</t>
  </si>
  <si>
    <t>767</t>
  </si>
  <si>
    <t>Konstrukce zámečnické</t>
  </si>
  <si>
    <t>183</t>
  </si>
  <si>
    <t>767612915</t>
  </si>
  <si>
    <t>Oprava a údržba oken seřízení dřevěného okna (křídla)</t>
  </si>
  <si>
    <t>415036366</t>
  </si>
  <si>
    <t>https://podminky.urs.cz/item/CS_URS_2024_01/767612915</t>
  </si>
  <si>
    <t>184</t>
  </si>
  <si>
    <t>998767201</t>
  </si>
  <si>
    <t>Přesun hmot pro zámečnické konstrukce stanovený procentní sazbou (%) z ceny vodorovná dopravní vzdálenost do 50 m základní v objektech výšky do 6 m</t>
  </si>
  <si>
    <t>-1247111344</t>
  </si>
  <si>
    <t>https://podminky.urs.cz/item/CS_URS_2024_01/998767201</t>
  </si>
  <si>
    <t>771</t>
  </si>
  <si>
    <t>Podlahy z dlaždic</t>
  </si>
  <si>
    <t>185</t>
  </si>
  <si>
    <t>771121011</t>
  </si>
  <si>
    <t>Příprava podkladu před provedením dlažby nátěr penetrační na podlahu</t>
  </si>
  <si>
    <t>-1122007297</t>
  </si>
  <si>
    <t>https://podminky.urs.cz/item/CS_URS_2024_01/771121011</t>
  </si>
  <si>
    <t>4,3" dlažba v koupelně a WC</t>
  </si>
  <si>
    <t>186</t>
  </si>
  <si>
    <t>771151013</t>
  </si>
  <si>
    <t>Příprava podkladu před provedením dlažby samonivelační stěrka min.pevnosti 20 MPa, tloušťky přes 5 do 8 mm</t>
  </si>
  <si>
    <t>-321617232</t>
  </si>
  <si>
    <t>https://podminky.urs.cz/item/CS_URS_2024_01/771151013</t>
  </si>
  <si>
    <t>187</t>
  </si>
  <si>
    <t>771573810</t>
  </si>
  <si>
    <t>Demontáž podlah z dlaždic keramických lepených</t>
  </si>
  <si>
    <t>-2077929086</t>
  </si>
  <si>
    <t>https://podminky.urs.cz/item/CS_URS_2024_01/771573810</t>
  </si>
  <si>
    <t>188</t>
  </si>
  <si>
    <t>771574113</t>
  </si>
  <si>
    <t>Montáž podlah z dlaždic keramických lepených cementovým flexibilním lepidlem hladkých, tloušťky do 10 mm přes 12 do 19 ks/m2</t>
  </si>
  <si>
    <t>-1077550715</t>
  </si>
  <si>
    <t>https://podminky.urs.cz/item/CS_URS_2024_01/771574113</t>
  </si>
  <si>
    <t>189</t>
  </si>
  <si>
    <t>LSS.TR735007</t>
  </si>
  <si>
    <t>dlaždice slinutá TAURUS COLOR tmavě šedá 298x298x9mm</t>
  </si>
  <si>
    <t>-1918635003</t>
  </si>
  <si>
    <t>4,3*1,1" materiál plocha</t>
  </si>
  <si>
    <t>190</t>
  </si>
  <si>
    <t>771577151</t>
  </si>
  <si>
    <t>Montáž podlah z dlaždic keramických kladených do malty Příplatek k cenám za plochu do 5 m2 jednotlivě</t>
  </si>
  <si>
    <t>-1399291094</t>
  </si>
  <si>
    <t>https://podminky.urs.cz/item/CS_URS_2024_01/771577151</t>
  </si>
  <si>
    <t>191</t>
  </si>
  <si>
    <t>771577152</t>
  </si>
  <si>
    <t>Montáž podlah z dlaždic keramických kladených do malty Příplatek k cenám za podlahy v omezeném prostoru</t>
  </si>
  <si>
    <t>221172315</t>
  </si>
  <si>
    <t>https://podminky.urs.cz/item/CS_URS_2024_01/771577152</t>
  </si>
  <si>
    <t>192</t>
  </si>
  <si>
    <t>771591115</t>
  </si>
  <si>
    <t>Podlahy - dokončovací práce spárování silikonem</t>
  </si>
  <si>
    <t>1309140966</t>
  </si>
  <si>
    <t>https://podminky.urs.cz/item/CS_URS_2024_01/771591115</t>
  </si>
  <si>
    <t>193</t>
  </si>
  <si>
    <t>771592011</t>
  </si>
  <si>
    <t>Čištění vnitřních ploch po položení dlažby podlah nebo schodišť chemickými prostředky</t>
  </si>
  <si>
    <t>-601882851</t>
  </si>
  <si>
    <t>https://podminky.urs.cz/item/CS_URS_2024_01/771592011</t>
  </si>
  <si>
    <t>194</t>
  </si>
  <si>
    <t>998771201</t>
  </si>
  <si>
    <t>Přesun hmot pro podlahy z dlaždic stanovený procentní sazbou (%) z ceny vodorovná dopravní vzdálenost do 50 m základní v objektech výšky do 6 m</t>
  </si>
  <si>
    <t>786277525</t>
  </si>
  <si>
    <t>https://podminky.urs.cz/item/CS_URS_2024_01/998771201</t>
  </si>
  <si>
    <t>775</t>
  </si>
  <si>
    <t>Podlahy skládané</t>
  </si>
  <si>
    <t>195</t>
  </si>
  <si>
    <t>775411810</t>
  </si>
  <si>
    <t>Demontáž soklíků nebo lišt dřevěných do suti přibíjených</t>
  </si>
  <si>
    <t>1272096835</t>
  </si>
  <si>
    <t>https://podminky.urs.cz/item/CS_URS_2024_01/775411810</t>
  </si>
  <si>
    <t>196</t>
  </si>
  <si>
    <t>775413320</t>
  </si>
  <si>
    <t>Montáž podlahového soklíku nebo lišty obvodové (soklové) dřevěné bez základního nátěru soklíku ze dřeva tvrdého nebo měkkého, v přírodní barvě připevněného vruty, s přetmelením</t>
  </si>
  <si>
    <t>1466978122</t>
  </si>
  <si>
    <t>https://podminky.urs.cz/item/CS_URS_2024_01/775413320</t>
  </si>
  <si>
    <t>197</t>
  </si>
  <si>
    <t>61418155</t>
  </si>
  <si>
    <t>lišta soklová dřevěná š 15.0 mm, h 60.0 mm</t>
  </si>
  <si>
    <t>-2122922466</t>
  </si>
  <si>
    <t>29,53*1,08 'Přepočtené koeficientem množství</t>
  </si>
  <si>
    <t>198</t>
  </si>
  <si>
    <t>775510953</t>
  </si>
  <si>
    <t>Doplnění podlah vlysových bez broušení a olištování tl. do 22 mm, plochy přes 1 do 2 m2</t>
  </si>
  <si>
    <t>1249812443</t>
  </si>
  <si>
    <t>https://podminky.urs.cz/item/CS_URS_2024_01/775510953</t>
  </si>
  <si>
    <t>199</t>
  </si>
  <si>
    <t>61192274</t>
  </si>
  <si>
    <t>vlysy parketové š 70mm nad dl 300mm I třída buk</t>
  </si>
  <si>
    <t>-662767289</t>
  </si>
  <si>
    <t>4*1,1 'Přepočtené koeficientem množství</t>
  </si>
  <si>
    <t>200</t>
  </si>
  <si>
    <t>775591905</t>
  </si>
  <si>
    <t>Ostatní práce při opravách dřevěných podlah tmelení celoplošné, podlah vlysových, parketových</t>
  </si>
  <si>
    <t>-1871759969</t>
  </si>
  <si>
    <t>https://podminky.urs.cz/item/CS_URS_2024_01/775591905</t>
  </si>
  <si>
    <t>201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</si>
  <si>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</si>
  <si>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</si>
  <si>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-1119193818</t>
  </si>
  <si>
    <t>https://podminky.urs.cz/item/CS_URS_2024_01/775591919</t>
  </si>
  <si>
    <t>202</t>
  </si>
  <si>
    <t>775591920</t>
  </si>
  <si>
    <t>Ostatní práce při opravách dřevěných podlah dokončovací vysátí</t>
  </si>
  <si>
    <t>-1098538999</t>
  </si>
  <si>
    <t>https://podminky.urs.cz/item/CS_URS_2024_01/775591920</t>
  </si>
  <si>
    <t>203</t>
  </si>
  <si>
    <t>775591921</t>
  </si>
  <si>
    <t>Ostatní práce při opravách dřevěných podlah lakování jednotlivé operace základní lak</t>
  </si>
  <si>
    <t>-1648649064</t>
  </si>
  <si>
    <t>https://podminky.urs.cz/item/CS_URS_2024_01/775591921</t>
  </si>
  <si>
    <t>204</t>
  </si>
  <si>
    <t>775591922</t>
  </si>
  <si>
    <t>Ostatní práce při opravách dřevěných podlah lakování jednotlivé operace vrchní lak pro běžnou zátěž (bytové prostory apod.)</t>
  </si>
  <si>
    <t>-541648900</t>
  </si>
  <si>
    <t>https://podminky.urs.cz/item/CS_URS_2024_01/775591922</t>
  </si>
  <si>
    <t>205</t>
  </si>
  <si>
    <t>775591926</t>
  </si>
  <si>
    <t>Ostatní práce při opravách dřevěných podlah lakování jednotlivé operace mezibroušení mezi vrstvami laku</t>
  </si>
  <si>
    <t>1597398811</t>
  </si>
  <si>
    <t>https://podminky.urs.cz/item/CS_URS_2024_01/775591926</t>
  </si>
  <si>
    <t>206</t>
  </si>
  <si>
    <t>998775101</t>
  </si>
  <si>
    <t>Přesun hmot pro podlahy skládané stanovený z hmotnosti přesunovaného materiálu vodorovná dopravní vzdálenost do 50 m základní v objektech výšky do 6 m</t>
  </si>
  <si>
    <t>540953830</t>
  </si>
  <si>
    <t>https://podminky.urs.cz/item/CS_URS_2024_01/998775101</t>
  </si>
  <si>
    <t>776</t>
  </si>
  <si>
    <t>Podlahy povlakové</t>
  </si>
  <si>
    <t>207</t>
  </si>
  <si>
    <t>776111116</t>
  </si>
  <si>
    <t>Příprava podkladu povlakových podlah a stěn broušení podlah stávajícího podkladu pro odstranění lepidla (po starých krytinách)</t>
  </si>
  <si>
    <t>-1714881115</t>
  </si>
  <si>
    <t>https://podminky.urs.cz/item/CS_URS_2024_01/776111116</t>
  </si>
  <si>
    <t>208</t>
  </si>
  <si>
    <t>776121112</t>
  </si>
  <si>
    <t>Příprava podkladu povlakových podlah a stěn penetrace vodou ředitelná podlah</t>
  </si>
  <si>
    <t>748196043</t>
  </si>
  <si>
    <t>https://podminky.urs.cz/item/CS_URS_2024_01/776121112</t>
  </si>
  <si>
    <t>209</t>
  </si>
  <si>
    <t>776141112</t>
  </si>
  <si>
    <t>Příprava podkladu povlakových podlah a stěn vyrovnání samonivelační stěrkou podlah min.pevnosti 20 MPa, tloušťky přes 3 do 5 mm</t>
  </si>
  <si>
    <t>-701123274</t>
  </si>
  <si>
    <t>https://podminky.urs.cz/item/CS_URS_2024_01/776141112</t>
  </si>
  <si>
    <t>210</t>
  </si>
  <si>
    <t>776201812</t>
  </si>
  <si>
    <t>Demontáž povlakových podlahovin lepených ručně s podložkou</t>
  </si>
  <si>
    <t>1482008706</t>
  </si>
  <si>
    <t>https://podminky.urs.cz/item/CS_URS_2024_01/776201812</t>
  </si>
  <si>
    <t>211</t>
  </si>
  <si>
    <t>776221111</t>
  </si>
  <si>
    <t>Montáž podlahovin z PVC lepením standardním lepidlem z pásů</t>
  </si>
  <si>
    <t>-1005387934</t>
  </si>
  <si>
    <t>https://podminky.urs.cz/item/CS_URS_2024_01/776221111</t>
  </si>
  <si>
    <t>212</t>
  </si>
  <si>
    <t>28412245</t>
  </si>
  <si>
    <t>krytina podlahová heterogenní š 1,5m tl 2mm</t>
  </si>
  <si>
    <t>-1867794582</t>
  </si>
  <si>
    <t>4,85*1,1</t>
  </si>
  <si>
    <t>213</t>
  </si>
  <si>
    <t>776223111</t>
  </si>
  <si>
    <t>Montáž podlahovin z PVC spoj podlah svařováním za tepla (včetně frézování)</t>
  </si>
  <si>
    <t>-736457881</t>
  </si>
  <si>
    <t>https://podminky.urs.cz/item/CS_URS_2024_01/776223111</t>
  </si>
  <si>
    <t>214</t>
  </si>
  <si>
    <t>776410811</t>
  </si>
  <si>
    <t>Demontáž soklíků nebo lišt pryžových nebo plastových</t>
  </si>
  <si>
    <t>2023021166</t>
  </si>
  <si>
    <t>https://podminky.urs.cz/item/CS_URS_2024_01/776410811</t>
  </si>
  <si>
    <t>215</t>
  </si>
  <si>
    <t>776411111</t>
  </si>
  <si>
    <t>Montáž soklíků lepením obvodových, výšky do 80 mm</t>
  </si>
  <si>
    <t>-1738232255</t>
  </si>
  <si>
    <t>https://podminky.urs.cz/item/CS_URS_2024_01/776411111</t>
  </si>
  <si>
    <t>216</t>
  </si>
  <si>
    <t>28411008</t>
  </si>
  <si>
    <t>lišta soklová PVC 16x60mm</t>
  </si>
  <si>
    <t>-975218124</t>
  </si>
  <si>
    <t>6,6*1,1</t>
  </si>
  <si>
    <t>217</t>
  </si>
  <si>
    <t>998776201</t>
  </si>
  <si>
    <t>Přesun hmot pro podlahy povlakové stanovený procentní sazbou (%) z ceny vodorovná dopravní vzdálenost do 50 m základní v objektech výšky do 6 m</t>
  </si>
  <si>
    <t>735099465</t>
  </si>
  <si>
    <t>https://podminky.urs.cz/item/CS_URS_2024_01/998776201</t>
  </si>
  <si>
    <t>781</t>
  </si>
  <si>
    <t>Dokončovací práce - obklady</t>
  </si>
  <si>
    <t>218</t>
  </si>
  <si>
    <t>781471810</t>
  </si>
  <si>
    <t>Demontáž obkladů z dlaždic keramických kladených do malty</t>
  </si>
  <si>
    <t>-33526669</t>
  </si>
  <si>
    <t>https://podminky.urs.cz/item/CS_URS_2024_01/781471810</t>
  </si>
  <si>
    <t>219</t>
  </si>
  <si>
    <t>781121011</t>
  </si>
  <si>
    <t>Příprava podkladu před provedením obkladu nátěr penetrační na stěnu</t>
  </si>
  <si>
    <t>-1765757982</t>
  </si>
  <si>
    <t>https://podminky.urs.cz/item/CS_URS_2024_01/781121011</t>
  </si>
  <si>
    <t>220</t>
  </si>
  <si>
    <t>781474113</t>
  </si>
  <si>
    <t>Montáž keramických obkladů stěn lepených cementovým flexibilním lepidlem hladkých přes 12 do 19 ks/m2</t>
  </si>
  <si>
    <t>-431338179</t>
  </si>
  <si>
    <t>https://podminky.urs.cz/item/CS_URS_2024_01/781474113</t>
  </si>
  <si>
    <t>221</t>
  </si>
  <si>
    <t>59761071</t>
  </si>
  <si>
    <t>obklad keramický hladký přes 12 do 19ks/m2</t>
  </si>
  <si>
    <t>-474249665</t>
  </si>
  <si>
    <t>27,3*1,1</t>
  </si>
  <si>
    <t>222</t>
  </si>
  <si>
    <t>781477111</t>
  </si>
  <si>
    <t>Montáž obkladů vnitřních stěn z dlaždic keramických Příplatek k cenám za plochu do 10 m2 jednotlivě</t>
  </si>
  <si>
    <t>-1207132739</t>
  </si>
  <si>
    <t>223</t>
  </si>
  <si>
    <t>781477112</t>
  </si>
  <si>
    <t>Montáž obkladů vnitřních stěn z dlaždic keramických Příplatek k cenám za obklady v omezeném prostoru</t>
  </si>
  <si>
    <t>-690961563</t>
  </si>
  <si>
    <t>224</t>
  </si>
  <si>
    <t>781491822</t>
  </si>
  <si>
    <t>Odstranění obkladů - ostatní prvky vanová dvířka plastová lepená s rámem</t>
  </si>
  <si>
    <t>-1613564370</t>
  </si>
  <si>
    <t>https://podminky.urs.cz/item/CS_URS_2024_01/781491822</t>
  </si>
  <si>
    <t>225</t>
  </si>
  <si>
    <t>781493111</t>
  </si>
  <si>
    <t>Obklad - dokončující práce profily ukončovací plastové lepené standardním lepidlem rohové</t>
  </si>
  <si>
    <t>1580872431</t>
  </si>
  <si>
    <t>226</t>
  </si>
  <si>
    <t>781493511</t>
  </si>
  <si>
    <t>Obklad - dokončující práce profily ukončovací plastové lepené standardním lepidlem ukončovací</t>
  </si>
  <si>
    <t>164276488</t>
  </si>
  <si>
    <t>227</t>
  </si>
  <si>
    <t>781493611</t>
  </si>
  <si>
    <t>Obklad - dokončující práce montáž vanových dvířek plastových lepených s rámem</t>
  </si>
  <si>
    <t>-227101228</t>
  </si>
  <si>
    <t>https://podminky.urs.cz/item/CS_URS_2024_01/781493611</t>
  </si>
  <si>
    <t>228</t>
  </si>
  <si>
    <t>56245725</t>
  </si>
  <si>
    <t>dvířka bílá 150x250mm</t>
  </si>
  <si>
    <t>-1887405261</t>
  </si>
  <si>
    <t>229</t>
  </si>
  <si>
    <t>56245721</t>
  </si>
  <si>
    <t>dvířka vanová bílá 300x300mm</t>
  </si>
  <si>
    <t>-1671186080</t>
  </si>
  <si>
    <t>230</t>
  </si>
  <si>
    <t>781495115</t>
  </si>
  <si>
    <t>Obklad - dokončující práce ostatní práce spárování silikonem</t>
  </si>
  <si>
    <t>1474180349</t>
  </si>
  <si>
    <t>https://podminky.urs.cz/item/CS_URS_2024_01/781495115</t>
  </si>
  <si>
    <t>231</t>
  </si>
  <si>
    <t>781495211</t>
  </si>
  <si>
    <t>Čištění vnitřních ploch po provedení obkladu stěn chemickými prostředky</t>
  </si>
  <si>
    <t>74356005</t>
  </si>
  <si>
    <t>https://podminky.urs.cz/item/CS_URS_2024_01/781495211</t>
  </si>
  <si>
    <t>232</t>
  </si>
  <si>
    <t>998781201</t>
  </si>
  <si>
    <t>Přesun hmot pro obklady keramické stanovený procentní sazbou (%) z ceny vodorovná dopravní vzdálenost do 50 m základní v objektech výšky do 6 m</t>
  </si>
  <si>
    <t>340963744</t>
  </si>
  <si>
    <t>https://podminky.urs.cz/item/CS_URS_2024_01/998781201</t>
  </si>
  <si>
    <t>783</t>
  </si>
  <si>
    <t>Dokončovací práce - nátěry</t>
  </si>
  <si>
    <t>233</t>
  </si>
  <si>
    <t>783000125</t>
  </si>
  <si>
    <t>Zakrývání konstrukcí včetně pozdějšího odkrytí konstrukcí nebo prvků obalením fólií</t>
  </si>
  <si>
    <t>-2052164683</t>
  </si>
  <si>
    <t>https://podminky.urs.cz/item/CS_URS_2024_01/783000125</t>
  </si>
  <si>
    <t>234</t>
  </si>
  <si>
    <t>28323156</t>
  </si>
  <si>
    <t>fólie pro malířské potřeby zakrývací tl 41µ 4x5m</t>
  </si>
  <si>
    <t>787409536</t>
  </si>
  <si>
    <t>235</t>
  </si>
  <si>
    <t>783301303</t>
  </si>
  <si>
    <t>Příprava podkladu zámečnických konstrukcí před provedením nátěru odrezivění odrezovačem bezoplachovým</t>
  </si>
  <si>
    <t>586033320</t>
  </si>
  <si>
    <t>https://podminky.urs.cz/item/CS_URS_2024_01/783301303</t>
  </si>
  <si>
    <t>1,6+1,4*2+1,8*2" zárubně</t>
  </si>
  <si>
    <t>236</t>
  </si>
  <si>
    <t>783301313</t>
  </si>
  <si>
    <t>Příprava podkladu zámečnických konstrukcí před provedením nátěru odmaštění odmašťovačem ředidlovým</t>
  </si>
  <si>
    <t>1124251272</t>
  </si>
  <si>
    <t>https://podminky.urs.cz/item/CS_URS_2024_01/783301313</t>
  </si>
  <si>
    <t>237</t>
  </si>
  <si>
    <t>783315101</t>
  </si>
  <si>
    <t>Mezinátěr zámečnických konstrukcí jednonásobný syntetický standardní</t>
  </si>
  <si>
    <t>-296827524</t>
  </si>
  <si>
    <t>https://podminky.urs.cz/item/CS_URS_2024_01/783315101</t>
  </si>
  <si>
    <t>238</t>
  </si>
  <si>
    <t>783317101</t>
  </si>
  <si>
    <t>Krycí nátěr (email) zámečnických konstrukcí jednonásobný syntetický standardní</t>
  </si>
  <si>
    <t>-1646847583</t>
  </si>
  <si>
    <t>https://podminky.urs.cz/item/CS_URS_2024_01/783317101</t>
  </si>
  <si>
    <t>239</t>
  </si>
  <si>
    <t>783322101</t>
  </si>
  <si>
    <t>Tmelení zámečnických konstrukcí včetně přebroušení tmelených míst, tmelem disperzním akrylátovým nebo latexovým</t>
  </si>
  <si>
    <t>673764635</t>
  </si>
  <si>
    <t>https://podminky.urs.cz/item/CS_URS_2024_01/783322101</t>
  </si>
  <si>
    <t>240</t>
  </si>
  <si>
    <t>783601311</t>
  </si>
  <si>
    <t>Příprava podkladu otopných těles před provedením nátěrů deskových odrezivěním bezoplachovým</t>
  </si>
  <si>
    <t>432465212</t>
  </si>
  <si>
    <t>https://podminky.urs.cz/item/CS_URS_2024_01/783601311</t>
  </si>
  <si>
    <t>241</t>
  </si>
  <si>
    <t>783601315</t>
  </si>
  <si>
    <t>Příprava podkladu otopných těles před provedením nátěrů deskových odmaštěním vodou ředitelným</t>
  </si>
  <si>
    <t>562332762</t>
  </si>
  <si>
    <t>https://podminky.urs.cz/item/CS_URS_2024_01/783601315</t>
  </si>
  <si>
    <t>242</t>
  </si>
  <si>
    <t>783601411</t>
  </si>
  <si>
    <t>Příprava podkladu otopných těles před provedením nátěrů deskových očištění ometením</t>
  </si>
  <si>
    <t>226834426</t>
  </si>
  <si>
    <t>https://podminky.urs.cz/item/CS_URS_2024_01/783601411</t>
  </si>
  <si>
    <t>243</t>
  </si>
  <si>
    <t>783614121</t>
  </si>
  <si>
    <t>Základní nátěr otopných těles jednonásobný deskových syntetický</t>
  </si>
  <si>
    <t>-523157406</t>
  </si>
  <si>
    <t>https://podminky.urs.cz/item/CS_URS_2024_01/783614121</t>
  </si>
  <si>
    <t>244</t>
  </si>
  <si>
    <t>783617127</t>
  </si>
  <si>
    <t>Krycí nátěr (email) otopných těles deskových dvojnásobný syntetický</t>
  </si>
  <si>
    <t>1355306099</t>
  </si>
  <si>
    <t>https://podminky.urs.cz/item/CS_URS_2024_01/783617127</t>
  </si>
  <si>
    <t>245</t>
  </si>
  <si>
    <t>783622121</t>
  </si>
  <si>
    <t>Tmelení otopných těles včetně přebroušení tmelených míst deskových, tmelem disperzním akrylátovým nebo latexovým</t>
  </si>
  <si>
    <t>-369924354</t>
  </si>
  <si>
    <t>https://podminky.urs.cz/item/CS_URS_2024_01/783622121</t>
  </si>
  <si>
    <t>246</t>
  </si>
  <si>
    <t>783601711</t>
  </si>
  <si>
    <t>Příprava podkladu armatur a kovových potrubí před provedením nátěru potrubí do DN 50 mm odrezivěním, odrezovačem bezoplachovým</t>
  </si>
  <si>
    <t>1066400183</t>
  </si>
  <si>
    <t>https://podminky.urs.cz/item/CS_URS_2024_01/783601711</t>
  </si>
  <si>
    <t>4,5" rozvod plynu</t>
  </si>
  <si>
    <t>247</t>
  </si>
  <si>
    <t>783601713</t>
  </si>
  <si>
    <t>Příprava podkladu armatur a kovových potrubí před provedením nátěru potrubí do DN 50 mm odmaštěním, odmašťovačem vodou ředitelným</t>
  </si>
  <si>
    <t>353977191</t>
  </si>
  <si>
    <t>https://podminky.urs.cz/item/CS_URS_2024_01/783601713</t>
  </si>
  <si>
    <t>248</t>
  </si>
  <si>
    <t>783617615</t>
  </si>
  <si>
    <t>Krycí nátěr (email) armatur a kovových potrubí potrubí do DN 50 mm dvojnásobný syntetický tepelně odolný</t>
  </si>
  <si>
    <t>-1162517090</t>
  </si>
  <si>
    <t>https://podminky.urs.cz/item/CS_URS_2024_01/783617615</t>
  </si>
  <si>
    <t>249</t>
  </si>
  <si>
    <t>783615551</t>
  </si>
  <si>
    <t>Mezinátěr armatur a kovových potrubí potrubí do DN 50 mm syntetický standardní</t>
  </si>
  <si>
    <t>-1741180952</t>
  </si>
  <si>
    <t>https://podminky.urs.cz/item/CS_URS_2024_01/783615551</t>
  </si>
  <si>
    <t>250</t>
  </si>
  <si>
    <t>783617505</t>
  </si>
  <si>
    <t>Krycí nátěr (email) armatur a kovových potrubí armatur do DN 100 mm jednonásobný syntetický tepelně odolný</t>
  </si>
  <si>
    <t>-1377381754</t>
  </si>
  <si>
    <t>https://podminky.urs.cz/item/CS_URS_2024_01/783617505</t>
  </si>
  <si>
    <t>784</t>
  </si>
  <si>
    <t>Dokončovací práce - malby a tapety</t>
  </si>
  <si>
    <t>251</t>
  </si>
  <si>
    <t>784111011</t>
  </si>
  <si>
    <t>Obroušení podkladu omítky v místnostech výšky do 3,80 m</t>
  </si>
  <si>
    <t>-891961743</t>
  </si>
  <si>
    <t>https://podminky.urs.cz/item/CS_URS_2024_01/784111011</t>
  </si>
  <si>
    <t>252</t>
  </si>
  <si>
    <t>784111031</t>
  </si>
  <si>
    <t>Omytí podkladu omytí v místnostech výšky do 3,80 m</t>
  </si>
  <si>
    <t>542616684</t>
  </si>
  <si>
    <t>https://podminky.urs.cz/item/CS_URS_2024_01/784111031</t>
  </si>
  <si>
    <t>253</t>
  </si>
  <si>
    <t>784151011</t>
  </si>
  <si>
    <t>Izolování izolačními barvami vodou ředitelnými dvojnásobné v místnostech výšky do 3,80 m</t>
  </si>
  <si>
    <t>-1742167769</t>
  </si>
  <si>
    <t>https://podminky.urs.cz/item/CS_URS_2024_01/784151011</t>
  </si>
  <si>
    <t>254</t>
  </si>
  <si>
    <t>784171101</t>
  </si>
  <si>
    <t>Zakrytí nemalovaných ploch (materiál ve specifikaci) včetně pozdějšího odkrytí podlah</t>
  </si>
  <si>
    <t>1670931211</t>
  </si>
  <si>
    <t>https://podminky.urs.cz/item/CS_URS_2024_01/784171101</t>
  </si>
  <si>
    <t>255</t>
  </si>
  <si>
    <t>58124842</t>
  </si>
  <si>
    <t>fólie pro malířské potřeby zakrývací tl 7µ 4x5m</t>
  </si>
  <si>
    <t>-1907825878</t>
  </si>
  <si>
    <t>42,8571428571429*1,05 'Přepočtené koeficientem množství</t>
  </si>
  <si>
    <t>256</t>
  </si>
  <si>
    <t>784181131</t>
  </si>
  <si>
    <t>Penetrace podkladu jednonásobná fungicidní akrylátová bezbarvá v místnostech výšky do 3,80 m</t>
  </si>
  <si>
    <t>-593932685</t>
  </si>
  <si>
    <t>https://podminky.urs.cz/item/CS_URS_2024_01/784181131</t>
  </si>
  <si>
    <t>257</t>
  </si>
  <si>
    <t>784325231</t>
  </si>
  <si>
    <t>Provedení silikátové maby dvojnásobných v místnostech výšky do 3,80 m</t>
  </si>
  <si>
    <t>1994113599</t>
  </si>
  <si>
    <t>https://podminky.urs.cz/item/CS_URS_2024_01/784325231</t>
  </si>
  <si>
    <t>786</t>
  </si>
  <si>
    <t>Dokončovací práce - čalounické úpravy</t>
  </si>
  <si>
    <t>258</t>
  </si>
  <si>
    <t>786626121</t>
  </si>
  <si>
    <t>Montáž zastiňujících žaluzií lamelových vnitřních nebo do oken dvojitých kovových</t>
  </si>
  <si>
    <t>-452577183</t>
  </si>
  <si>
    <t>https://podminky.urs.cz/item/CS_URS_2024_01/786626121</t>
  </si>
  <si>
    <t>6,5</t>
  </si>
  <si>
    <t>VRN</t>
  </si>
  <si>
    <t>Vedlejší rozpočtové náklady</t>
  </si>
  <si>
    <t>VRN1</t>
  </si>
  <si>
    <t>Průzkumné, geodetické a projektové práce</t>
  </si>
  <si>
    <t>259</t>
  </si>
  <si>
    <t>013002000</t>
  </si>
  <si>
    <t>Projektové práce - skutečné provedení</t>
  </si>
  <si>
    <t>1024</t>
  </si>
  <si>
    <t>-1417766494</t>
  </si>
  <si>
    <t>https://podminky.urs.cz/item/CS_URS_2024_01/013002000</t>
  </si>
  <si>
    <t>VRN2</t>
  </si>
  <si>
    <t>Příprava staveniště</t>
  </si>
  <si>
    <t>260</t>
  </si>
  <si>
    <t>024003001</t>
  </si>
  <si>
    <t>Stěhování původního nábytku (kuchyňská linka, vestavěné skříně, ostatní nábytek)</t>
  </si>
  <si>
    <t>Soub.</t>
  </si>
  <si>
    <t>1451811690</t>
  </si>
  <si>
    <t>https://podminky.urs.cz/item/CS_URS_2024_01/024003001</t>
  </si>
  <si>
    <t>VRN6</t>
  </si>
  <si>
    <t>Územní vlivy</t>
  </si>
  <si>
    <t>261</t>
  </si>
  <si>
    <t>065002000</t>
  </si>
  <si>
    <t>Mimostaveništní doprava materiálů</t>
  </si>
  <si>
    <t>-97155863</t>
  </si>
  <si>
    <t>https://podminky.urs.cz/item/CS_URS_2024_01/065002000</t>
  </si>
  <si>
    <t>VRN7</t>
  </si>
  <si>
    <t>Provozní vlivy</t>
  </si>
  <si>
    <t>262</t>
  </si>
  <si>
    <t>070001000</t>
  </si>
  <si>
    <t>-331869300</t>
  </si>
  <si>
    <t>https://podminky.urs.cz/item/CS_URS_2024_01/070001000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</si>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</sst>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0231035" TargetMode="External" /><Relationship Id="rId2" Type="http://schemas.openxmlformats.org/officeDocument/2006/relationships/hyperlink" Target="https://podminky.urs.cz/item/CS_URS_2024_01/317121251" TargetMode="External" /><Relationship Id="rId3" Type="http://schemas.openxmlformats.org/officeDocument/2006/relationships/hyperlink" Target="https://podminky.urs.cz/item/CS_URS_2024_01/346244352" TargetMode="External" /><Relationship Id="rId4" Type="http://schemas.openxmlformats.org/officeDocument/2006/relationships/hyperlink" Target="https://podminky.urs.cz/item/CS_URS_2024_01/611131121" TargetMode="External" /><Relationship Id="rId5" Type="http://schemas.openxmlformats.org/officeDocument/2006/relationships/hyperlink" Target="https://podminky.urs.cz/item/CS_URS_2024_01/611142001" TargetMode="External" /><Relationship Id="rId6" Type="http://schemas.openxmlformats.org/officeDocument/2006/relationships/hyperlink" Target="https://podminky.urs.cz/item/CS_URS_2024_01/611321131" TargetMode="External" /><Relationship Id="rId7" Type="http://schemas.openxmlformats.org/officeDocument/2006/relationships/hyperlink" Target="https://podminky.urs.cz/item/CS_URS_2024_01/611321141" TargetMode="External" /><Relationship Id="rId8" Type="http://schemas.openxmlformats.org/officeDocument/2006/relationships/hyperlink" Target="https://podminky.urs.cz/item/CS_URS_2024_01/611321191" TargetMode="External" /><Relationship Id="rId9" Type="http://schemas.openxmlformats.org/officeDocument/2006/relationships/hyperlink" Target="https://podminky.urs.cz/item/CS_URS_2024_01/612131121" TargetMode="External" /><Relationship Id="rId10" Type="http://schemas.openxmlformats.org/officeDocument/2006/relationships/hyperlink" Target="https://podminky.urs.cz/item/CS_URS_2024_01/612135101" TargetMode="External" /><Relationship Id="rId11" Type="http://schemas.openxmlformats.org/officeDocument/2006/relationships/hyperlink" Target="https://podminky.urs.cz/item/CS_URS_2024_01/612142001" TargetMode="External" /><Relationship Id="rId12" Type="http://schemas.openxmlformats.org/officeDocument/2006/relationships/hyperlink" Target="https://podminky.urs.cz/item/CS_URS_2024_01/612311131" TargetMode="External" /><Relationship Id="rId13" Type="http://schemas.openxmlformats.org/officeDocument/2006/relationships/hyperlink" Target="https://podminky.urs.cz/item/CS_URS_2024_01/612321141" TargetMode="External" /><Relationship Id="rId14" Type="http://schemas.openxmlformats.org/officeDocument/2006/relationships/hyperlink" Target="https://podminky.urs.cz/item/CS_URS_2024_01/612321191" TargetMode="External" /><Relationship Id="rId15" Type="http://schemas.openxmlformats.org/officeDocument/2006/relationships/hyperlink" Target="https://podminky.urs.cz/item/CS_URS_2024_01/612324111" TargetMode="External" /><Relationship Id="rId16" Type="http://schemas.openxmlformats.org/officeDocument/2006/relationships/hyperlink" Target="https://podminky.urs.cz/item/CS_URS_2024_01/612324191" TargetMode="External" /><Relationship Id="rId17" Type="http://schemas.openxmlformats.org/officeDocument/2006/relationships/hyperlink" Target="https://podminky.urs.cz/item/CS_URS_2024_01/612316121" TargetMode="External" /><Relationship Id="rId18" Type="http://schemas.openxmlformats.org/officeDocument/2006/relationships/hyperlink" Target="https://podminky.urs.cz/item/CS_URS_2024_01/612316191" TargetMode="External" /><Relationship Id="rId19" Type="http://schemas.openxmlformats.org/officeDocument/2006/relationships/hyperlink" Target="https://podminky.urs.cz/item/CS_URS_2024_01/612328131" TargetMode="External" /><Relationship Id="rId20" Type="http://schemas.openxmlformats.org/officeDocument/2006/relationships/hyperlink" Target="https://podminky.urs.cz/item/CS_URS_2024_01/612321121" TargetMode="External" /><Relationship Id="rId21" Type="http://schemas.openxmlformats.org/officeDocument/2006/relationships/hyperlink" Target="https://podminky.urs.cz/item/CS_URS_2024_01/619991011" TargetMode="External" /><Relationship Id="rId22" Type="http://schemas.openxmlformats.org/officeDocument/2006/relationships/hyperlink" Target="https://podminky.urs.cz/item/CS_URS_2024_01/619995001" TargetMode="External" /><Relationship Id="rId23" Type="http://schemas.openxmlformats.org/officeDocument/2006/relationships/hyperlink" Target="https://podminky.urs.cz/item/CS_URS_2024_01/632451111" TargetMode="External" /><Relationship Id="rId24" Type="http://schemas.openxmlformats.org/officeDocument/2006/relationships/hyperlink" Target="https://podminky.urs.cz/item/CS_URS_2024_01/642945111" TargetMode="External" /><Relationship Id="rId25" Type="http://schemas.openxmlformats.org/officeDocument/2006/relationships/hyperlink" Target="https://podminky.urs.cz/item/CS_URS_2024_01/949101111" TargetMode="External" /><Relationship Id="rId26" Type="http://schemas.openxmlformats.org/officeDocument/2006/relationships/hyperlink" Target="https://podminky.urs.cz/item/CS_URS_2024_01/952901105" TargetMode="External" /><Relationship Id="rId27" Type="http://schemas.openxmlformats.org/officeDocument/2006/relationships/hyperlink" Target="https://podminky.urs.cz/item/CS_URS_2024_01/952901114" TargetMode="External" /><Relationship Id="rId28" Type="http://schemas.openxmlformats.org/officeDocument/2006/relationships/hyperlink" Target="https://podminky.urs.cz/item/CS_URS_2024_01/952902031" TargetMode="External" /><Relationship Id="rId29" Type="http://schemas.openxmlformats.org/officeDocument/2006/relationships/hyperlink" Target="https://podminky.urs.cz/item/CS_URS_2024_01/962031132" TargetMode="External" /><Relationship Id="rId30" Type="http://schemas.openxmlformats.org/officeDocument/2006/relationships/hyperlink" Target="https://podminky.urs.cz/item/CS_URS_2024_01/965046111" TargetMode="External" /><Relationship Id="rId31" Type="http://schemas.openxmlformats.org/officeDocument/2006/relationships/hyperlink" Target="https://podminky.urs.cz/item/CS_URS_2024_01/974031121" TargetMode="External" /><Relationship Id="rId32" Type="http://schemas.openxmlformats.org/officeDocument/2006/relationships/hyperlink" Target="https://podminky.urs.cz/item/CS_URS_2024_01/974031132" TargetMode="External" /><Relationship Id="rId33" Type="http://schemas.openxmlformats.org/officeDocument/2006/relationships/hyperlink" Target="https://podminky.urs.cz/item/CS_URS_2024_01/977343111" TargetMode="External" /><Relationship Id="rId34" Type="http://schemas.openxmlformats.org/officeDocument/2006/relationships/hyperlink" Target="https://podminky.urs.cz/item/CS_URS_2024_01/977343212" TargetMode="External" /><Relationship Id="rId35" Type="http://schemas.openxmlformats.org/officeDocument/2006/relationships/hyperlink" Target="https://podminky.urs.cz/item/CS_URS_2024_01/978021191" TargetMode="External" /><Relationship Id="rId36" Type="http://schemas.openxmlformats.org/officeDocument/2006/relationships/hyperlink" Target="https://podminky.urs.cz/item/CS_URS_2024_01/978023411" TargetMode="External" /><Relationship Id="rId37" Type="http://schemas.openxmlformats.org/officeDocument/2006/relationships/hyperlink" Target="https://podminky.urs.cz/item/CS_URS_2024_01/978035117" TargetMode="External" /><Relationship Id="rId38" Type="http://schemas.openxmlformats.org/officeDocument/2006/relationships/hyperlink" Target="https://podminky.urs.cz/item/CS_URS_2024_01/997002511" TargetMode="External" /><Relationship Id="rId39" Type="http://schemas.openxmlformats.org/officeDocument/2006/relationships/hyperlink" Target="https://podminky.urs.cz/item/CS_URS_2024_01/997002519" TargetMode="External" /><Relationship Id="rId40" Type="http://schemas.openxmlformats.org/officeDocument/2006/relationships/hyperlink" Target="https://podminky.urs.cz/item/CS_URS_2024_01/997002611" TargetMode="External" /><Relationship Id="rId41" Type="http://schemas.openxmlformats.org/officeDocument/2006/relationships/hyperlink" Target="https://podminky.urs.cz/item/CS_URS_2024_01/997013151" TargetMode="External" /><Relationship Id="rId42" Type="http://schemas.openxmlformats.org/officeDocument/2006/relationships/hyperlink" Target="https://podminky.urs.cz/item/CS_URS_2024_01/997013219" TargetMode="External" /><Relationship Id="rId43" Type="http://schemas.openxmlformats.org/officeDocument/2006/relationships/hyperlink" Target="https://podminky.urs.cz/item/CS_URS_2024_01/997013609" TargetMode="External" /><Relationship Id="rId44" Type="http://schemas.openxmlformats.org/officeDocument/2006/relationships/hyperlink" Target="https://podminky.urs.cz/item/CS_URS_2024_01/997013813" TargetMode="External" /><Relationship Id="rId45" Type="http://schemas.openxmlformats.org/officeDocument/2006/relationships/hyperlink" Target="https://podminky.urs.cz/item/CS_URS_2024_01/998018001" TargetMode="External" /><Relationship Id="rId46" Type="http://schemas.openxmlformats.org/officeDocument/2006/relationships/hyperlink" Target="https://podminky.urs.cz/item/CS_URS_2024_01/711113117" TargetMode="External" /><Relationship Id="rId47" Type="http://schemas.openxmlformats.org/officeDocument/2006/relationships/hyperlink" Target="https://podminky.urs.cz/item/CS_URS_2024_01/711113127" TargetMode="External" /><Relationship Id="rId48" Type="http://schemas.openxmlformats.org/officeDocument/2006/relationships/hyperlink" Target="https://podminky.urs.cz/item/CS_URS_2024_01/711199101" TargetMode="External" /><Relationship Id="rId49" Type="http://schemas.openxmlformats.org/officeDocument/2006/relationships/hyperlink" Target="https://podminky.urs.cz/item/CS_URS_2024_01/998711201" TargetMode="External" /><Relationship Id="rId50" Type="http://schemas.openxmlformats.org/officeDocument/2006/relationships/hyperlink" Target="https://podminky.urs.cz/item/CS_URS_2024_01/721174043" TargetMode="External" /><Relationship Id="rId51" Type="http://schemas.openxmlformats.org/officeDocument/2006/relationships/hyperlink" Target="https://podminky.urs.cz/item/CS_URS_2024_01/721174045" TargetMode="External" /><Relationship Id="rId52" Type="http://schemas.openxmlformats.org/officeDocument/2006/relationships/hyperlink" Target="https://podminky.urs.cz/item/CS_URS_2024_01/721194105" TargetMode="External" /><Relationship Id="rId53" Type="http://schemas.openxmlformats.org/officeDocument/2006/relationships/hyperlink" Target="https://podminky.urs.cz/item/CS_URS_2024_01/721229111" TargetMode="External" /><Relationship Id="rId54" Type="http://schemas.openxmlformats.org/officeDocument/2006/relationships/hyperlink" Target="https://podminky.urs.cz/item/CS_URS_2024_01/721290111" TargetMode="External" /><Relationship Id="rId55" Type="http://schemas.openxmlformats.org/officeDocument/2006/relationships/hyperlink" Target="https://podminky.urs.cz/item/CS_URS_2024_01/998721201" TargetMode="External" /><Relationship Id="rId56" Type="http://schemas.openxmlformats.org/officeDocument/2006/relationships/hyperlink" Target="https://podminky.urs.cz/item/CS_URS_2024_01/722130802" TargetMode="External" /><Relationship Id="rId57" Type="http://schemas.openxmlformats.org/officeDocument/2006/relationships/hyperlink" Target="https://podminky.urs.cz/item/CS_URS_2024_01/722176112" TargetMode="External" /><Relationship Id="rId58" Type="http://schemas.openxmlformats.org/officeDocument/2006/relationships/hyperlink" Target="https://podminky.urs.cz/item/CS_URS_2024_01/722181211" TargetMode="External" /><Relationship Id="rId59" Type="http://schemas.openxmlformats.org/officeDocument/2006/relationships/hyperlink" Target="https://podminky.urs.cz/item/CS_URS_2024_01/722220111" TargetMode="External" /><Relationship Id="rId60" Type="http://schemas.openxmlformats.org/officeDocument/2006/relationships/hyperlink" Target="https://podminky.urs.cz/item/CS_URS_2024_01/722220121" TargetMode="External" /><Relationship Id="rId61" Type="http://schemas.openxmlformats.org/officeDocument/2006/relationships/hyperlink" Target="https://podminky.urs.cz/item/CS_URS_2024_01/722290234" TargetMode="External" /><Relationship Id="rId62" Type="http://schemas.openxmlformats.org/officeDocument/2006/relationships/hyperlink" Target="https://podminky.urs.cz/item/CS_URS_2024_01/998722201" TargetMode="External" /><Relationship Id="rId63" Type="http://schemas.openxmlformats.org/officeDocument/2006/relationships/hyperlink" Target="https://podminky.urs.cz/item/CS_URS_2024_01/725110811" TargetMode="External" /><Relationship Id="rId64" Type="http://schemas.openxmlformats.org/officeDocument/2006/relationships/hyperlink" Target="https://podminky.urs.cz/item/CS_URS_2024_01/725112022" TargetMode="External" /><Relationship Id="rId65" Type="http://schemas.openxmlformats.org/officeDocument/2006/relationships/hyperlink" Target="https://podminky.urs.cz/item/CS_URS_2024_01/725210821" TargetMode="External" /><Relationship Id="rId66" Type="http://schemas.openxmlformats.org/officeDocument/2006/relationships/hyperlink" Target="https://podminky.urs.cz/item/CS_URS_2024_01/725211601" TargetMode="External" /><Relationship Id="rId67" Type="http://schemas.openxmlformats.org/officeDocument/2006/relationships/hyperlink" Target="https://podminky.urs.cz/item/CS_URS_2024_01/725220908" TargetMode="External" /><Relationship Id="rId68" Type="http://schemas.openxmlformats.org/officeDocument/2006/relationships/hyperlink" Target="https://podminky.urs.cz/item/CS_URS_2024_01/725222169" TargetMode="External" /><Relationship Id="rId69" Type="http://schemas.openxmlformats.org/officeDocument/2006/relationships/hyperlink" Target="https://podminky.urs.cz/item/CS_URS_2024_01/725319111" TargetMode="External" /><Relationship Id="rId70" Type="http://schemas.openxmlformats.org/officeDocument/2006/relationships/hyperlink" Target="https://podminky.urs.cz/item/CS_URS_2024_01/725530823" TargetMode="External" /><Relationship Id="rId71" Type="http://schemas.openxmlformats.org/officeDocument/2006/relationships/hyperlink" Target="https://podminky.urs.cz/item/CS_URS_2024_01/725532116" TargetMode="External" /><Relationship Id="rId72" Type="http://schemas.openxmlformats.org/officeDocument/2006/relationships/hyperlink" Target="https://podminky.urs.cz/item/CS_URS_2024_01/725819202" TargetMode="External" /><Relationship Id="rId73" Type="http://schemas.openxmlformats.org/officeDocument/2006/relationships/hyperlink" Target="https://podminky.urs.cz/item/CS_URS_2024_01/725820801" TargetMode="External" /><Relationship Id="rId74" Type="http://schemas.openxmlformats.org/officeDocument/2006/relationships/hyperlink" Target="https://podminky.urs.cz/item/CS_URS_2024_01/725840850" TargetMode="External" /><Relationship Id="rId75" Type="http://schemas.openxmlformats.org/officeDocument/2006/relationships/hyperlink" Target="https://podminky.urs.cz/item/CS_URS_2024_01/725829111" TargetMode="External" /><Relationship Id="rId76" Type="http://schemas.openxmlformats.org/officeDocument/2006/relationships/hyperlink" Target="https://podminky.urs.cz/item/CS_URS_2024_01/725829131.1" TargetMode="External" /><Relationship Id="rId77" Type="http://schemas.openxmlformats.org/officeDocument/2006/relationships/hyperlink" Target="https://podminky.urs.cz/item/CS_URS_2024_01/725839101" TargetMode="External" /><Relationship Id="rId78" Type="http://schemas.openxmlformats.org/officeDocument/2006/relationships/hyperlink" Target="https://podminky.urs.cz/item/CS_URS_2024_01/725869218" TargetMode="External" /><Relationship Id="rId79" Type="http://schemas.openxmlformats.org/officeDocument/2006/relationships/hyperlink" Target="https://podminky.urs.cz/item/CS_URS_2024_01/998725201" TargetMode="External" /><Relationship Id="rId80" Type="http://schemas.openxmlformats.org/officeDocument/2006/relationships/hyperlink" Target="https://podminky.urs.cz/item/CS_URS_2024_01/998726211" TargetMode="External" /><Relationship Id="rId81" Type="http://schemas.openxmlformats.org/officeDocument/2006/relationships/hyperlink" Target="https://podminky.urs.cz/item/CS_URS_2024_01/731200813" TargetMode="External" /><Relationship Id="rId82" Type="http://schemas.openxmlformats.org/officeDocument/2006/relationships/hyperlink" Target="https://podminky.urs.cz/item/CS_URS_2024_01/731244000" TargetMode="External" /><Relationship Id="rId83" Type="http://schemas.openxmlformats.org/officeDocument/2006/relationships/hyperlink" Target="https://podminky.urs.cz/item/CS_URS_2024_01/998731201" TargetMode="External" /><Relationship Id="rId84" Type="http://schemas.openxmlformats.org/officeDocument/2006/relationships/hyperlink" Target="https://podminky.urs.cz/item/CS_URS_2024_01/733110806" TargetMode="External" /><Relationship Id="rId85" Type="http://schemas.openxmlformats.org/officeDocument/2006/relationships/hyperlink" Target="https://podminky.urs.cz/item/CS_URS_2024_01/733191916" TargetMode="External" /><Relationship Id="rId86" Type="http://schemas.openxmlformats.org/officeDocument/2006/relationships/hyperlink" Target="https://podminky.urs.cz/item/CS_URS_2024_01/998733201" TargetMode="External" /><Relationship Id="rId87" Type="http://schemas.openxmlformats.org/officeDocument/2006/relationships/hyperlink" Target="https://podminky.urs.cz/item/CS_URS_2023_01/734209103.1" TargetMode="External" /><Relationship Id="rId88" Type="http://schemas.openxmlformats.org/officeDocument/2006/relationships/hyperlink" Target="https://podminky.urs.cz/item/CS_URS_2024_01/734229143" TargetMode="External" /><Relationship Id="rId89" Type="http://schemas.openxmlformats.org/officeDocument/2006/relationships/hyperlink" Target="https://podminky.urs.cz/item/CS_URS_2024_01/998734201" TargetMode="External" /><Relationship Id="rId90" Type="http://schemas.openxmlformats.org/officeDocument/2006/relationships/hyperlink" Target="https://podminky.urs.cz/item/CS_URS_2024_01/735151822" TargetMode="External" /><Relationship Id="rId91" Type="http://schemas.openxmlformats.org/officeDocument/2006/relationships/hyperlink" Target="https://podminky.urs.cz/item/CS_URS_2024_01/735192925" TargetMode="External" /><Relationship Id="rId92" Type="http://schemas.openxmlformats.org/officeDocument/2006/relationships/hyperlink" Target="https://podminky.urs.cz/item/CS_URS_2022_02/735192925.1" TargetMode="External" /><Relationship Id="rId93" Type="http://schemas.openxmlformats.org/officeDocument/2006/relationships/hyperlink" Target="https://podminky.urs.cz/item/CS_URS_2024_01/998735201" TargetMode="External" /><Relationship Id="rId94" Type="http://schemas.openxmlformats.org/officeDocument/2006/relationships/hyperlink" Target="https://podminky.urs.cz/item/CS_URS_2024_01/741112002" TargetMode="External" /><Relationship Id="rId95" Type="http://schemas.openxmlformats.org/officeDocument/2006/relationships/hyperlink" Target="https://podminky.urs.cz/item/CS_URS_2024_01/741122015" TargetMode="External" /><Relationship Id="rId96" Type="http://schemas.openxmlformats.org/officeDocument/2006/relationships/hyperlink" Target="https://podminky.urs.cz/item/CS_URS_2024_01/741122016" TargetMode="External" /><Relationship Id="rId97" Type="http://schemas.openxmlformats.org/officeDocument/2006/relationships/hyperlink" Target="https://podminky.urs.cz/item/CS_URS_2024_01/741122031" TargetMode="External" /><Relationship Id="rId98" Type="http://schemas.openxmlformats.org/officeDocument/2006/relationships/hyperlink" Target="https://podminky.urs.cz/item/CS_URS_2024_01/741122033" TargetMode="External" /><Relationship Id="rId99" Type="http://schemas.openxmlformats.org/officeDocument/2006/relationships/hyperlink" Target="https://podminky.urs.cz/item/CS_URS_2024_01/741125811" TargetMode="External" /><Relationship Id="rId100" Type="http://schemas.openxmlformats.org/officeDocument/2006/relationships/hyperlink" Target="https://podminky.urs.cz/item/CS_URS_2024_01/741136201" TargetMode="External" /><Relationship Id="rId101" Type="http://schemas.openxmlformats.org/officeDocument/2006/relationships/hyperlink" Target="https://podminky.urs.cz/item/CS_URS_2024_01/741210001" TargetMode="External" /><Relationship Id="rId102" Type="http://schemas.openxmlformats.org/officeDocument/2006/relationships/hyperlink" Target="https://podminky.urs.cz/item/CS_URS_2024_01/741310111" TargetMode="External" /><Relationship Id="rId103" Type="http://schemas.openxmlformats.org/officeDocument/2006/relationships/hyperlink" Target="https://podminky.urs.cz/item/CS_URS_2024_01/741313001" TargetMode="External" /><Relationship Id="rId104" Type="http://schemas.openxmlformats.org/officeDocument/2006/relationships/hyperlink" Target="https://podminky.urs.cz/item/CS_URS_2024_01/741370002" TargetMode="External" /><Relationship Id="rId105" Type="http://schemas.openxmlformats.org/officeDocument/2006/relationships/hyperlink" Target="https://podminky.urs.cz/item/CS_URS_2024_01/741810001" TargetMode="External" /><Relationship Id="rId106" Type="http://schemas.openxmlformats.org/officeDocument/2006/relationships/hyperlink" Target="https://podminky.urs.cz/item/CS_URS_2024_01/998741201" TargetMode="External" /><Relationship Id="rId107" Type="http://schemas.openxmlformats.org/officeDocument/2006/relationships/hyperlink" Target="https://podminky.urs.cz/item/CS_URS_2024_01/742121001" TargetMode="External" /><Relationship Id="rId108" Type="http://schemas.openxmlformats.org/officeDocument/2006/relationships/hyperlink" Target="https://podminky.urs.cz/item/CS_URS_2024_01/742210121" TargetMode="External" /><Relationship Id="rId109" Type="http://schemas.openxmlformats.org/officeDocument/2006/relationships/hyperlink" Target="https://podminky.urs.cz/item/CS_URS_2024_01/742310001" TargetMode="External" /><Relationship Id="rId110" Type="http://schemas.openxmlformats.org/officeDocument/2006/relationships/hyperlink" Target="https://podminky.urs.cz/item/CS_URS_2024_01/742420121" TargetMode="External" /><Relationship Id="rId111" Type="http://schemas.openxmlformats.org/officeDocument/2006/relationships/hyperlink" Target="https://podminky.urs.cz/item/CS_URS_2024_01/998742201" TargetMode="External" /><Relationship Id="rId112" Type="http://schemas.openxmlformats.org/officeDocument/2006/relationships/hyperlink" Target="https://podminky.urs.cz/item/CS_URS_2024_01/751111051" TargetMode="External" /><Relationship Id="rId113" Type="http://schemas.openxmlformats.org/officeDocument/2006/relationships/hyperlink" Target="https://podminky.urs.cz/item/CS_URS_2024_01/751377011" TargetMode="External" /><Relationship Id="rId114" Type="http://schemas.openxmlformats.org/officeDocument/2006/relationships/hyperlink" Target="https://podminky.urs.cz/item/CS_URS_2024_01/998751201" TargetMode="External" /><Relationship Id="rId115" Type="http://schemas.openxmlformats.org/officeDocument/2006/relationships/hyperlink" Target="https://podminky.urs.cz/item/CS_URS_2024_01/763131451" TargetMode="External" /><Relationship Id="rId116" Type="http://schemas.openxmlformats.org/officeDocument/2006/relationships/hyperlink" Target="https://podminky.urs.cz/item/CS_URS_2024_01/998763100" TargetMode="External" /><Relationship Id="rId117" Type="http://schemas.openxmlformats.org/officeDocument/2006/relationships/hyperlink" Target="https://podminky.urs.cz/item/CS_URS_2024_01/766231821" TargetMode="External" /><Relationship Id="rId118" Type="http://schemas.openxmlformats.org/officeDocument/2006/relationships/hyperlink" Target="https://podminky.urs.cz/item/CS_URS_2024_01/766491851" TargetMode="External" /><Relationship Id="rId119" Type="http://schemas.openxmlformats.org/officeDocument/2006/relationships/hyperlink" Target="https://podminky.urs.cz/item/CS_URS_2024_01/766660001" TargetMode="External" /><Relationship Id="rId120" Type="http://schemas.openxmlformats.org/officeDocument/2006/relationships/hyperlink" Target="https://podminky.urs.cz/item/CS_URS_2024_01/766660002" TargetMode="External" /><Relationship Id="rId121" Type="http://schemas.openxmlformats.org/officeDocument/2006/relationships/hyperlink" Target="https://podminky.urs.cz/item/CS_URS_2024_01/766660021" TargetMode="External" /><Relationship Id="rId122" Type="http://schemas.openxmlformats.org/officeDocument/2006/relationships/hyperlink" Target="https://podminky.urs.cz/item/CS_URS_2024_01/766660723" TargetMode="External" /><Relationship Id="rId123" Type="http://schemas.openxmlformats.org/officeDocument/2006/relationships/hyperlink" Target="https://podminky.urs.cz/item/CS_URS_2024_01/766660728" TargetMode="External" /><Relationship Id="rId124" Type="http://schemas.openxmlformats.org/officeDocument/2006/relationships/hyperlink" Target="https://podminky.urs.cz/item/CS_URS_2024_01/766660731" TargetMode="External" /><Relationship Id="rId125" Type="http://schemas.openxmlformats.org/officeDocument/2006/relationships/hyperlink" Target="https://podminky.urs.cz/item/CS_URS_2024_01/766660733" TargetMode="External" /><Relationship Id="rId126" Type="http://schemas.openxmlformats.org/officeDocument/2006/relationships/hyperlink" Target="https://podminky.urs.cz/item/CS_URS_2024_01/766660739" TargetMode="External" /><Relationship Id="rId127" Type="http://schemas.openxmlformats.org/officeDocument/2006/relationships/hyperlink" Target="https://podminky.urs.cz/item/CS_URS_2024_01/766663915" TargetMode="External" /><Relationship Id="rId128" Type="http://schemas.openxmlformats.org/officeDocument/2006/relationships/hyperlink" Target="https://podminky.urs.cz/item/CS_URS_2024_01/766691914" TargetMode="External" /><Relationship Id="rId129" Type="http://schemas.openxmlformats.org/officeDocument/2006/relationships/hyperlink" Target="https://podminky.urs.cz/item/CS_URS_2024_01/766692112" TargetMode="External" /><Relationship Id="rId130" Type="http://schemas.openxmlformats.org/officeDocument/2006/relationships/hyperlink" Target="https://podminky.urs.cz/item/CS_URS_2024_01/766695212" TargetMode="External" /><Relationship Id="rId131" Type="http://schemas.openxmlformats.org/officeDocument/2006/relationships/hyperlink" Target="https://podminky.urs.cz/item/CS_URS_2024_01/766811222" TargetMode="External" /><Relationship Id="rId132" Type="http://schemas.openxmlformats.org/officeDocument/2006/relationships/hyperlink" Target="https://podminky.urs.cz/item/CS_URS_2024_01/766811223" TargetMode="External" /><Relationship Id="rId133" Type="http://schemas.openxmlformats.org/officeDocument/2006/relationships/hyperlink" Target="https://podminky.urs.cz/item/CS_URS_2024_01/766812840" TargetMode="External" /><Relationship Id="rId134" Type="http://schemas.openxmlformats.org/officeDocument/2006/relationships/hyperlink" Target="https://podminky.urs.cz/item/CS_URS_2024_01/766821112" TargetMode="External" /><Relationship Id="rId135" Type="http://schemas.openxmlformats.org/officeDocument/2006/relationships/hyperlink" Target="https://podminky.urs.cz/item/CS_URS_2024_01/998766201" TargetMode="External" /><Relationship Id="rId136" Type="http://schemas.openxmlformats.org/officeDocument/2006/relationships/hyperlink" Target="https://podminky.urs.cz/item/CS_URS_2024_01/767612915" TargetMode="External" /><Relationship Id="rId137" Type="http://schemas.openxmlformats.org/officeDocument/2006/relationships/hyperlink" Target="https://podminky.urs.cz/item/CS_URS_2024_01/998767201" TargetMode="External" /><Relationship Id="rId138" Type="http://schemas.openxmlformats.org/officeDocument/2006/relationships/hyperlink" Target="https://podminky.urs.cz/item/CS_URS_2024_01/771121011" TargetMode="External" /><Relationship Id="rId139" Type="http://schemas.openxmlformats.org/officeDocument/2006/relationships/hyperlink" Target="https://podminky.urs.cz/item/CS_URS_2024_01/771151013" TargetMode="External" /><Relationship Id="rId140" Type="http://schemas.openxmlformats.org/officeDocument/2006/relationships/hyperlink" Target="https://podminky.urs.cz/item/CS_URS_2024_01/771573810" TargetMode="External" /><Relationship Id="rId141" Type="http://schemas.openxmlformats.org/officeDocument/2006/relationships/hyperlink" Target="https://podminky.urs.cz/item/CS_URS_2024_01/771574113" TargetMode="External" /><Relationship Id="rId142" Type="http://schemas.openxmlformats.org/officeDocument/2006/relationships/hyperlink" Target="https://podminky.urs.cz/item/CS_URS_2024_01/771577151" TargetMode="External" /><Relationship Id="rId143" Type="http://schemas.openxmlformats.org/officeDocument/2006/relationships/hyperlink" Target="https://podminky.urs.cz/item/CS_URS_2024_01/771577152" TargetMode="External" /><Relationship Id="rId144" Type="http://schemas.openxmlformats.org/officeDocument/2006/relationships/hyperlink" Target="https://podminky.urs.cz/item/CS_URS_2024_01/771591115" TargetMode="External" /><Relationship Id="rId145" Type="http://schemas.openxmlformats.org/officeDocument/2006/relationships/hyperlink" Target="https://podminky.urs.cz/item/CS_URS_2024_01/771592011" TargetMode="External" /><Relationship Id="rId146" Type="http://schemas.openxmlformats.org/officeDocument/2006/relationships/hyperlink" Target="https://podminky.urs.cz/item/CS_URS_2024_01/998771201" TargetMode="External" /><Relationship Id="rId147" Type="http://schemas.openxmlformats.org/officeDocument/2006/relationships/hyperlink" Target="https://podminky.urs.cz/item/CS_URS_2024_01/775411810" TargetMode="External" /><Relationship Id="rId148" Type="http://schemas.openxmlformats.org/officeDocument/2006/relationships/hyperlink" Target="https://podminky.urs.cz/item/CS_URS_2024_01/775413320" TargetMode="External" /><Relationship Id="rId149" Type="http://schemas.openxmlformats.org/officeDocument/2006/relationships/hyperlink" Target="https://podminky.urs.cz/item/CS_URS_2024_01/775510953" TargetMode="External" /><Relationship Id="rId150" Type="http://schemas.openxmlformats.org/officeDocument/2006/relationships/hyperlink" Target="https://podminky.urs.cz/item/CS_URS_2024_01/775591905" TargetMode="External" /><Relationship Id="rId151" Type="http://schemas.openxmlformats.org/officeDocument/2006/relationships/hyperlink" Target="https://podminky.urs.cz/item/CS_URS_2024_01/775591919" TargetMode="External" /><Relationship Id="rId152" Type="http://schemas.openxmlformats.org/officeDocument/2006/relationships/hyperlink" Target="https://podminky.urs.cz/item/CS_URS_2024_01/775591920" TargetMode="External" /><Relationship Id="rId153" Type="http://schemas.openxmlformats.org/officeDocument/2006/relationships/hyperlink" Target="https://podminky.urs.cz/item/CS_URS_2024_01/775591921" TargetMode="External" /><Relationship Id="rId154" Type="http://schemas.openxmlformats.org/officeDocument/2006/relationships/hyperlink" Target="https://podminky.urs.cz/item/CS_URS_2024_01/775591922" TargetMode="External" /><Relationship Id="rId155" Type="http://schemas.openxmlformats.org/officeDocument/2006/relationships/hyperlink" Target="https://podminky.urs.cz/item/CS_URS_2024_01/775591926" TargetMode="External" /><Relationship Id="rId156" Type="http://schemas.openxmlformats.org/officeDocument/2006/relationships/hyperlink" Target="https://podminky.urs.cz/item/CS_URS_2024_01/998775101" TargetMode="External" /><Relationship Id="rId157" Type="http://schemas.openxmlformats.org/officeDocument/2006/relationships/hyperlink" Target="https://podminky.urs.cz/item/CS_URS_2024_01/776111116" TargetMode="External" /><Relationship Id="rId158" Type="http://schemas.openxmlformats.org/officeDocument/2006/relationships/hyperlink" Target="https://podminky.urs.cz/item/CS_URS_2024_01/776121112" TargetMode="External" /><Relationship Id="rId159" Type="http://schemas.openxmlformats.org/officeDocument/2006/relationships/hyperlink" Target="https://podminky.urs.cz/item/CS_URS_2024_01/776141112" TargetMode="External" /><Relationship Id="rId160" Type="http://schemas.openxmlformats.org/officeDocument/2006/relationships/hyperlink" Target="https://podminky.urs.cz/item/CS_URS_2024_01/776201812" TargetMode="External" /><Relationship Id="rId161" Type="http://schemas.openxmlformats.org/officeDocument/2006/relationships/hyperlink" Target="https://podminky.urs.cz/item/CS_URS_2024_01/776221111" TargetMode="External" /><Relationship Id="rId162" Type="http://schemas.openxmlformats.org/officeDocument/2006/relationships/hyperlink" Target="https://podminky.urs.cz/item/CS_URS_2024_01/776223111" TargetMode="External" /><Relationship Id="rId163" Type="http://schemas.openxmlformats.org/officeDocument/2006/relationships/hyperlink" Target="https://podminky.urs.cz/item/CS_URS_2024_01/776410811" TargetMode="External" /><Relationship Id="rId164" Type="http://schemas.openxmlformats.org/officeDocument/2006/relationships/hyperlink" Target="https://podminky.urs.cz/item/CS_URS_2024_01/776411111" TargetMode="External" /><Relationship Id="rId165" Type="http://schemas.openxmlformats.org/officeDocument/2006/relationships/hyperlink" Target="https://podminky.urs.cz/item/CS_URS_2024_01/998776201" TargetMode="External" /><Relationship Id="rId166" Type="http://schemas.openxmlformats.org/officeDocument/2006/relationships/hyperlink" Target="https://podminky.urs.cz/item/CS_URS_2024_01/781471810" TargetMode="External" /><Relationship Id="rId167" Type="http://schemas.openxmlformats.org/officeDocument/2006/relationships/hyperlink" Target="https://podminky.urs.cz/item/CS_URS_2024_01/781121011" TargetMode="External" /><Relationship Id="rId168" Type="http://schemas.openxmlformats.org/officeDocument/2006/relationships/hyperlink" Target="https://podminky.urs.cz/item/CS_URS_2024_01/781474113" TargetMode="External" /><Relationship Id="rId169" Type="http://schemas.openxmlformats.org/officeDocument/2006/relationships/hyperlink" Target="https://podminky.urs.cz/item/CS_URS_2024_01/781491822" TargetMode="External" /><Relationship Id="rId170" Type="http://schemas.openxmlformats.org/officeDocument/2006/relationships/hyperlink" Target="https://podminky.urs.cz/item/CS_URS_2024_01/781493611" TargetMode="External" /><Relationship Id="rId171" Type="http://schemas.openxmlformats.org/officeDocument/2006/relationships/hyperlink" Target="https://podminky.urs.cz/item/CS_URS_2024_01/781495115" TargetMode="External" /><Relationship Id="rId172" Type="http://schemas.openxmlformats.org/officeDocument/2006/relationships/hyperlink" Target="https://podminky.urs.cz/item/CS_URS_2024_01/781495211" TargetMode="External" /><Relationship Id="rId173" Type="http://schemas.openxmlformats.org/officeDocument/2006/relationships/hyperlink" Target="https://podminky.urs.cz/item/CS_URS_2024_01/998781201" TargetMode="External" /><Relationship Id="rId174" Type="http://schemas.openxmlformats.org/officeDocument/2006/relationships/hyperlink" Target="https://podminky.urs.cz/item/CS_URS_2024_01/783000125" TargetMode="External" /><Relationship Id="rId175" Type="http://schemas.openxmlformats.org/officeDocument/2006/relationships/hyperlink" Target="https://podminky.urs.cz/item/CS_URS_2024_01/783301303" TargetMode="External" /><Relationship Id="rId176" Type="http://schemas.openxmlformats.org/officeDocument/2006/relationships/hyperlink" Target="https://podminky.urs.cz/item/CS_URS_2024_01/783301313" TargetMode="External" /><Relationship Id="rId177" Type="http://schemas.openxmlformats.org/officeDocument/2006/relationships/hyperlink" Target="https://podminky.urs.cz/item/CS_URS_2024_01/783315101" TargetMode="External" /><Relationship Id="rId178" Type="http://schemas.openxmlformats.org/officeDocument/2006/relationships/hyperlink" Target="https://podminky.urs.cz/item/CS_URS_2024_01/783317101" TargetMode="External" /><Relationship Id="rId179" Type="http://schemas.openxmlformats.org/officeDocument/2006/relationships/hyperlink" Target="https://podminky.urs.cz/item/CS_URS_2024_01/783322101" TargetMode="External" /><Relationship Id="rId180" Type="http://schemas.openxmlformats.org/officeDocument/2006/relationships/hyperlink" Target="https://podminky.urs.cz/item/CS_URS_2024_01/783601311" TargetMode="External" /><Relationship Id="rId181" Type="http://schemas.openxmlformats.org/officeDocument/2006/relationships/hyperlink" Target="https://podminky.urs.cz/item/CS_URS_2024_01/783601315" TargetMode="External" /><Relationship Id="rId182" Type="http://schemas.openxmlformats.org/officeDocument/2006/relationships/hyperlink" Target="https://podminky.urs.cz/item/CS_URS_2024_01/783601411" TargetMode="External" /><Relationship Id="rId183" Type="http://schemas.openxmlformats.org/officeDocument/2006/relationships/hyperlink" Target="https://podminky.urs.cz/item/CS_URS_2024_01/783614121" TargetMode="External" /><Relationship Id="rId184" Type="http://schemas.openxmlformats.org/officeDocument/2006/relationships/hyperlink" Target="https://podminky.urs.cz/item/CS_URS_2024_01/783617127" TargetMode="External" /><Relationship Id="rId185" Type="http://schemas.openxmlformats.org/officeDocument/2006/relationships/hyperlink" Target="https://podminky.urs.cz/item/CS_URS_2024_01/783622121" TargetMode="External" /><Relationship Id="rId186" Type="http://schemas.openxmlformats.org/officeDocument/2006/relationships/hyperlink" Target="https://podminky.urs.cz/item/CS_URS_2024_01/783601711" TargetMode="External" /><Relationship Id="rId187" Type="http://schemas.openxmlformats.org/officeDocument/2006/relationships/hyperlink" Target="https://podminky.urs.cz/item/CS_URS_2024_01/783601713" TargetMode="External" /><Relationship Id="rId188" Type="http://schemas.openxmlformats.org/officeDocument/2006/relationships/hyperlink" Target="https://podminky.urs.cz/item/CS_URS_2024_01/783617615" TargetMode="External" /><Relationship Id="rId189" Type="http://schemas.openxmlformats.org/officeDocument/2006/relationships/hyperlink" Target="https://podminky.urs.cz/item/CS_URS_2024_01/783615551" TargetMode="External" /><Relationship Id="rId190" Type="http://schemas.openxmlformats.org/officeDocument/2006/relationships/hyperlink" Target="https://podminky.urs.cz/item/CS_URS_2024_01/783617505" TargetMode="External" /><Relationship Id="rId191" Type="http://schemas.openxmlformats.org/officeDocument/2006/relationships/hyperlink" Target="https://podminky.urs.cz/item/CS_URS_2024_01/784111011" TargetMode="External" /><Relationship Id="rId192" Type="http://schemas.openxmlformats.org/officeDocument/2006/relationships/hyperlink" Target="https://podminky.urs.cz/item/CS_URS_2024_01/784111031" TargetMode="External" /><Relationship Id="rId193" Type="http://schemas.openxmlformats.org/officeDocument/2006/relationships/hyperlink" Target="https://podminky.urs.cz/item/CS_URS_2024_01/784151011" TargetMode="External" /><Relationship Id="rId194" Type="http://schemas.openxmlformats.org/officeDocument/2006/relationships/hyperlink" Target="https://podminky.urs.cz/item/CS_URS_2024_01/784171101" TargetMode="External" /><Relationship Id="rId195" Type="http://schemas.openxmlformats.org/officeDocument/2006/relationships/hyperlink" Target="https://podminky.urs.cz/item/CS_URS_2024_01/784181131" TargetMode="External" /><Relationship Id="rId196" Type="http://schemas.openxmlformats.org/officeDocument/2006/relationships/hyperlink" Target="https://podminky.urs.cz/item/CS_URS_2024_01/784325231" TargetMode="External" /><Relationship Id="rId197" Type="http://schemas.openxmlformats.org/officeDocument/2006/relationships/hyperlink" Target="https://podminky.urs.cz/item/CS_URS_2024_01/786626121" TargetMode="External" /><Relationship Id="rId198" Type="http://schemas.openxmlformats.org/officeDocument/2006/relationships/hyperlink" Target="https://podminky.urs.cz/item/CS_URS_2024_01/013002000" TargetMode="External" /><Relationship Id="rId199" Type="http://schemas.openxmlformats.org/officeDocument/2006/relationships/hyperlink" Target="https://podminky.urs.cz/item/CS_URS_2024_01/024003001" TargetMode="External" /><Relationship Id="rId200" Type="http://schemas.openxmlformats.org/officeDocument/2006/relationships/hyperlink" Target="https://podminky.urs.cz/item/CS_URS_2024_01/065002000" TargetMode="External" /><Relationship Id="rId201" Type="http://schemas.openxmlformats.org/officeDocument/2006/relationships/hyperlink" Target="https://podminky.urs.cz/item/CS_URS_2024_01/070001000" TargetMode="External" /><Relationship Id="rId20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32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40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41</v>
      </c>
      <c r="E29" s="50"/>
      <c r="F29" s="35" t="s">
        <v>42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43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45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240131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Městká část Praha 5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Praha 5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31. 1. 2024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33</v>
      </c>
      <c r="AJ50" s="43"/>
      <c r="AK50" s="43"/>
      <c r="AL50" s="43"/>
      <c r="AM50" s="76" t="str">
        <f>IF(E20="","",E20)</f>
        <v>MAPAMI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7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70</v>
      </c>
      <c r="BT54" s="112" t="s">
        <v>71</v>
      </c>
      <c r="BU54" s="113" t="s">
        <v>72</v>
      </c>
      <c r="BV54" s="112" t="s">
        <v>73</v>
      </c>
      <c r="BW54" s="112" t="s">
        <v>5</v>
      </c>
      <c r="BX54" s="112" t="s">
        <v>74</v>
      </c>
      <c r="CL54" s="112" t="s">
        <v>19</v>
      </c>
    </row>
    <row r="55" s="7" customFormat="1" ht="24.75" customHeight="1">
      <c r="A55" s="114" t="s">
        <v>75</v>
      </c>
      <c r="B55" s="115"/>
      <c r="C55" s="116"/>
      <c r="D55" s="117" t="s">
        <v>76</v>
      </c>
      <c r="E55" s="117"/>
      <c r="F55" s="117"/>
      <c r="G55" s="117"/>
      <c r="H55" s="117"/>
      <c r="I55" s="118"/>
      <c r="J55" s="117" t="s">
        <v>77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'240131 - 02 - Janáčkovo N...'!J30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78</v>
      </c>
      <c r="AR55" s="121"/>
      <c r="AS55" s="122">
        <v>0</v>
      </c>
      <c r="AT55" s="123">
        <f>ROUND(SUM(AV55:AW55),2)</f>
        <v>0</v>
      </c>
      <c r="AU55" s="124">
        <f>'240131 - 02 - Janáčkovo N...'!P113</f>
        <v>0</v>
      </c>
      <c r="AV55" s="123">
        <f>'240131 - 02 - Janáčkovo N...'!J33</f>
        <v>0</v>
      </c>
      <c r="AW55" s="123">
        <f>'240131 - 02 - Janáčkovo N...'!J34</f>
        <v>0</v>
      </c>
      <c r="AX55" s="123">
        <f>'240131 - 02 - Janáčkovo N...'!J35</f>
        <v>0</v>
      </c>
      <c r="AY55" s="123">
        <f>'240131 - 02 - Janáčkovo N...'!J36</f>
        <v>0</v>
      </c>
      <c r="AZ55" s="123">
        <f>'240131 - 02 - Janáčkovo N...'!F33</f>
        <v>0</v>
      </c>
      <c r="BA55" s="123">
        <f>'240131 - 02 - Janáčkovo N...'!F34</f>
        <v>0</v>
      </c>
      <c r="BB55" s="123">
        <f>'240131 - 02 - Janáčkovo N...'!F35</f>
        <v>0</v>
      </c>
      <c r="BC55" s="123">
        <f>'240131 - 02 - Janáčkovo N...'!F36</f>
        <v>0</v>
      </c>
      <c r="BD55" s="125">
        <f>'240131 - 02 - Janáčkovo N...'!F37</f>
        <v>0</v>
      </c>
      <c r="BE55" s="7"/>
      <c r="BT55" s="126" t="s">
        <v>79</v>
      </c>
      <c r="BV55" s="126" t="s">
        <v>73</v>
      </c>
      <c r="BW55" s="126" t="s">
        <v>80</v>
      </c>
      <c r="BX55" s="126" t="s">
        <v>5</v>
      </c>
      <c r="CL55" s="126" t="s">
        <v>19</v>
      </c>
      <c r="CM55" s="126" t="s">
        <v>79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QYWYx6+R5tuTuKxPWlugV04CMRw7hCCZeHTHDocOEbijM0wWxLExogzuFOnEr8okJXtasP6fv9MVBrU4PrIF9A==" hashValue="Hiki3NhXe20KQwc6/a/h9pzETsxa/W+vqUCDSmqoHj/bMjwozDTy7SboeISXzEShiR8CX5Pv1qZwz034SZM7kw==" algorithmName="SHA-512" password="C70A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40131 - 02 - Janáčkovo 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3"/>
      <c r="AT3" s="20" t="s">
        <v>79</v>
      </c>
    </row>
    <row r="4" s="1" customFormat="1" ht="24.96" customHeight="1">
      <c r="B4" s="23"/>
      <c r="D4" s="129" t="s">
        <v>81</v>
      </c>
      <c r="L4" s="23"/>
      <c r="M4" s="130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1" t="s">
        <v>16</v>
      </c>
      <c r="L6" s="23"/>
    </row>
    <row r="7" s="1" customFormat="1" ht="16.5" customHeight="1">
      <c r="B7" s="23"/>
      <c r="E7" s="132" t="str">
        <f>'Rekapitulace zakázky'!K6</f>
        <v>Městká část Praha 5</v>
      </c>
      <c r="F7" s="131"/>
      <c r="G7" s="131"/>
      <c r="H7" s="131"/>
      <c r="L7" s="23"/>
    </row>
    <row r="8" s="2" customFormat="1" ht="12" customHeight="1">
      <c r="A8" s="41"/>
      <c r="B8" s="47"/>
      <c r="C8" s="41"/>
      <c r="D8" s="131" t="s">
        <v>82</v>
      </c>
      <c r="E8" s="41"/>
      <c r="F8" s="41"/>
      <c r="G8" s="41"/>
      <c r="H8" s="41"/>
      <c r="I8" s="41"/>
      <c r="J8" s="41"/>
      <c r="K8" s="41"/>
      <c r="L8" s="133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4" t="s">
        <v>83</v>
      </c>
      <c r="F9" s="41"/>
      <c r="G9" s="41"/>
      <c r="H9" s="41"/>
      <c r="I9" s="41"/>
      <c r="J9" s="41"/>
      <c r="K9" s="41"/>
      <c r="L9" s="133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3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1" t="s">
        <v>18</v>
      </c>
      <c r="E11" s="41"/>
      <c r="F11" s="135" t="s">
        <v>19</v>
      </c>
      <c r="G11" s="41"/>
      <c r="H11" s="41"/>
      <c r="I11" s="131" t="s">
        <v>20</v>
      </c>
      <c r="J11" s="135" t="s">
        <v>19</v>
      </c>
      <c r="K11" s="41"/>
      <c r="L11" s="133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1" t="s">
        <v>21</v>
      </c>
      <c r="E12" s="41"/>
      <c r="F12" s="135" t="s">
        <v>22</v>
      </c>
      <c r="G12" s="41"/>
      <c r="H12" s="41"/>
      <c r="I12" s="131" t="s">
        <v>23</v>
      </c>
      <c r="J12" s="136" t="str">
        <f>'Rekapitulace zakázky'!AN8</f>
        <v>31. 1. 2024</v>
      </c>
      <c r="K12" s="41"/>
      <c r="L12" s="133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3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1" t="s">
        <v>25</v>
      </c>
      <c r="E14" s="41"/>
      <c r="F14" s="41"/>
      <c r="G14" s="41"/>
      <c r="H14" s="41"/>
      <c r="I14" s="131" t="s">
        <v>26</v>
      </c>
      <c r="J14" s="135" t="str">
        <f>IF('Rekapitulace zakázky'!AN10="","",'Rekapitulace zakázky'!AN10)</f>
        <v/>
      </c>
      <c r="K14" s="41"/>
      <c r="L14" s="133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5" t="str">
        <f>IF('Rekapitulace zakázky'!E11="","",'Rekapitulace zakázky'!E11)</f>
        <v xml:space="preserve"> </v>
      </c>
      <c r="F15" s="41"/>
      <c r="G15" s="41"/>
      <c r="H15" s="41"/>
      <c r="I15" s="131" t="s">
        <v>28</v>
      </c>
      <c r="J15" s="135" t="str">
        <f>IF('Rekapitulace zakázky'!AN11="","",'Rekapitulace zakázky'!AN11)</f>
        <v/>
      </c>
      <c r="K15" s="41"/>
      <c r="L15" s="133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3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1" t="s">
        <v>29</v>
      </c>
      <c r="E17" s="41"/>
      <c r="F17" s="41"/>
      <c r="G17" s="41"/>
      <c r="H17" s="41"/>
      <c r="I17" s="131" t="s">
        <v>26</v>
      </c>
      <c r="J17" s="36" t="str">
        <f>'Rekapitulace zakázky'!AN13</f>
        <v>Vyplň údaj</v>
      </c>
      <c r="K17" s="41"/>
      <c r="L17" s="133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zakázky'!E14</f>
        <v>Vyplň údaj</v>
      </c>
      <c r="F18" s="135"/>
      <c r="G18" s="135"/>
      <c r="H18" s="135"/>
      <c r="I18" s="131" t="s">
        <v>28</v>
      </c>
      <c r="J18" s="36" t="str">
        <f>'Rekapitulace zakázky'!AN14</f>
        <v>Vyplň údaj</v>
      </c>
      <c r="K18" s="41"/>
      <c r="L18" s="133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3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1" t="s">
        <v>31</v>
      </c>
      <c r="E20" s="41"/>
      <c r="F20" s="41"/>
      <c r="G20" s="41"/>
      <c r="H20" s="41"/>
      <c r="I20" s="131" t="s">
        <v>26</v>
      </c>
      <c r="J20" s="135" t="str">
        <f>IF('Rekapitulace zakázky'!AN16="","",'Rekapitulace zakázky'!AN16)</f>
        <v/>
      </c>
      <c r="K20" s="41"/>
      <c r="L20" s="133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5" t="str">
        <f>IF('Rekapitulace zakázky'!E17="","",'Rekapitulace zakázky'!E17)</f>
        <v xml:space="preserve"> </v>
      </c>
      <c r="F21" s="41"/>
      <c r="G21" s="41"/>
      <c r="H21" s="41"/>
      <c r="I21" s="131" t="s">
        <v>28</v>
      </c>
      <c r="J21" s="135" t="str">
        <f>IF('Rekapitulace zakázky'!AN17="","",'Rekapitulace zakázky'!AN17)</f>
        <v/>
      </c>
      <c r="K21" s="41"/>
      <c r="L21" s="133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3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1" t="s">
        <v>33</v>
      </c>
      <c r="E23" s="41"/>
      <c r="F23" s="41"/>
      <c r="G23" s="41"/>
      <c r="H23" s="41"/>
      <c r="I23" s="131" t="s">
        <v>26</v>
      </c>
      <c r="J23" s="135" t="s">
        <v>19</v>
      </c>
      <c r="K23" s="41"/>
      <c r="L23" s="133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5" t="s">
        <v>34</v>
      </c>
      <c r="F24" s="41"/>
      <c r="G24" s="41"/>
      <c r="H24" s="41"/>
      <c r="I24" s="131" t="s">
        <v>28</v>
      </c>
      <c r="J24" s="135" t="s">
        <v>19</v>
      </c>
      <c r="K24" s="41"/>
      <c r="L24" s="133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3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1" t="s">
        <v>35</v>
      </c>
      <c r="E26" s="41"/>
      <c r="F26" s="41"/>
      <c r="G26" s="41"/>
      <c r="H26" s="41"/>
      <c r="I26" s="41"/>
      <c r="J26" s="41"/>
      <c r="K26" s="41"/>
      <c r="L26" s="133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3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1"/>
      <c r="E29" s="141"/>
      <c r="F29" s="141"/>
      <c r="G29" s="141"/>
      <c r="H29" s="141"/>
      <c r="I29" s="141"/>
      <c r="J29" s="141"/>
      <c r="K29" s="141"/>
      <c r="L29" s="133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2" t="s">
        <v>37</v>
      </c>
      <c r="E30" s="41"/>
      <c r="F30" s="41"/>
      <c r="G30" s="41"/>
      <c r="H30" s="41"/>
      <c r="I30" s="41"/>
      <c r="J30" s="143">
        <f>ROUND(J113, 2)</f>
        <v>0</v>
      </c>
      <c r="K30" s="41"/>
      <c r="L30" s="133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1"/>
      <c r="E31" s="141"/>
      <c r="F31" s="141"/>
      <c r="G31" s="141"/>
      <c r="H31" s="141"/>
      <c r="I31" s="141"/>
      <c r="J31" s="141"/>
      <c r="K31" s="141"/>
      <c r="L31" s="133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4" t="s">
        <v>39</v>
      </c>
      <c r="G32" s="41"/>
      <c r="H32" s="41"/>
      <c r="I32" s="144" t="s">
        <v>38</v>
      </c>
      <c r="J32" s="144" t="s">
        <v>40</v>
      </c>
      <c r="K32" s="41"/>
      <c r="L32" s="133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5" t="s">
        <v>41</v>
      </c>
      <c r="E33" s="131" t="s">
        <v>42</v>
      </c>
      <c r="F33" s="146">
        <f>ROUND((SUM(BE113:BE663)),  2)</f>
        <v>0</v>
      </c>
      <c r="G33" s="41"/>
      <c r="H33" s="41"/>
      <c r="I33" s="147">
        <v>0.20999999999999999</v>
      </c>
      <c r="J33" s="146">
        <f>ROUND(((SUM(BE113:BE663))*I33),  2)</f>
        <v>0</v>
      </c>
      <c r="K33" s="41"/>
      <c r="L33" s="133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1" t="s">
        <v>43</v>
      </c>
      <c r="F34" s="146">
        <f>ROUND((SUM(BF113:BF663)),  2)</f>
        <v>0</v>
      </c>
      <c r="G34" s="41"/>
      <c r="H34" s="41"/>
      <c r="I34" s="147">
        <v>0.12</v>
      </c>
      <c r="J34" s="146">
        <f>ROUND(((SUM(BF113:BF663))*I34),  2)</f>
        <v>0</v>
      </c>
      <c r="K34" s="41"/>
      <c r="L34" s="133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1" t="s">
        <v>44</v>
      </c>
      <c r="F35" s="146">
        <f>ROUND((SUM(BG113:BG663)),  2)</f>
        <v>0</v>
      </c>
      <c r="G35" s="41"/>
      <c r="H35" s="41"/>
      <c r="I35" s="147">
        <v>0.20999999999999999</v>
      </c>
      <c r="J35" s="146">
        <f>0</f>
        <v>0</v>
      </c>
      <c r="K35" s="41"/>
      <c r="L35" s="133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1" t="s">
        <v>45</v>
      </c>
      <c r="F36" s="146">
        <f>ROUND((SUM(BH113:BH663)),  2)</f>
        <v>0</v>
      </c>
      <c r="G36" s="41"/>
      <c r="H36" s="41"/>
      <c r="I36" s="147">
        <v>0.12</v>
      </c>
      <c r="J36" s="146">
        <f>0</f>
        <v>0</v>
      </c>
      <c r="K36" s="41"/>
      <c r="L36" s="133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1" t="s">
        <v>46</v>
      </c>
      <c r="F37" s="146">
        <f>ROUND((SUM(BI113:BI663)),  2)</f>
        <v>0</v>
      </c>
      <c r="G37" s="41"/>
      <c r="H37" s="41"/>
      <c r="I37" s="147">
        <v>0</v>
      </c>
      <c r="J37" s="146">
        <f>0</f>
        <v>0</v>
      </c>
      <c r="K37" s="41"/>
      <c r="L37" s="133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3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133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84</v>
      </c>
      <c r="D45" s="43"/>
      <c r="E45" s="43"/>
      <c r="F45" s="43"/>
      <c r="G45" s="43"/>
      <c r="H45" s="43"/>
      <c r="I45" s="43"/>
      <c r="J45" s="43"/>
      <c r="K45" s="43"/>
      <c r="L45" s="133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3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3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59" t="str">
        <f>E7</f>
        <v>Městká část Praha 5</v>
      </c>
      <c r="F48" s="35"/>
      <c r="G48" s="35"/>
      <c r="H48" s="35"/>
      <c r="I48" s="43"/>
      <c r="J48" s="43"/>
      <c r="K48" s="43"/>
      <c r="L48" s="133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82</v>
      </c>
      <c r="D49" s="43"/>
      <c r="E49" s="43"/>
      <c r="F49" s="43"/>
      <c r="G49" s="43"/>
      <c r="H49" s="43"/>
      <c r="I49" s="43"/>
      <c r="J49" s="43"/>
      <c r="K49" s="43"/>
      <c r="L49" s="133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240131 - 02 - Janáčkovo Nábřeží 1072/29, byt 1072/3</v>
      </c>
      <c r="F50" s="43"/>
      <c r="G50" s="43"/>
      <c r="H50" s="43"/>
      <c r="I50" s="43"/>
      <c r="J50" s="43"/>
      <c r="K50" s="43"/>
      <c r="L50" s="133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3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Praha 5</v>
      </c>
      <c r="G52" s="43"/>
      <c r="H52" s="43"/>
      <c r="I52" s="35" t="s">
        <v>23</v>
      </c>
      <c r="J52" s="75" t="str">
        <f>IF(J12="","",J12)</f>
        <v>31. 1. 2024</v>
      </c>
      <c r="K52" s="43"/>
      <c r="L52" s="133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3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31</v>
      </c>
      <c r="J54" s="39" t="str">
        <f>E21</f>
        <v xml:space="preserve"> </v>
      </c>
      <c r="K54" s="43"/>
      <c r="L54" s="133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MAPAMI s.r.o.</v>
      </c>
      <c r="K55" s="43"/>
      <c r="L55" s="133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3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0" t="s">
        <v>85</v>
      </c>
      <c r="D57" s="161"/>
      <c r="E57" s="161"/>
      <c r="F57" s="161"/>
      <c r="G57" s="161"/>
      <c r="H57" s="161"/>
      <c r="I57" s="161"/>
      <c r="J57" s="162" t="s">
        <v>86</v>
      </c>
      <c r="K57" s="161"/>
      <c r="L57" s="133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3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3" t="s">
        <v>69</v>
      </c>
      <c r="D59" s="43"/>
      <c r="E59" s="43"/>
      <c r="F59" s="43"/>
      <c r="G59" s="43"/>
      <c r="H59" s="43"/>
      <c r="I59" s="43"/>
      <c r="J59" s="105">
        <f>J113</f>
        <v>0</v>
      </c>
      <c r="K59" s="43"/>
      <c r="L59" s="133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87</v>
      </c>
    </row>
    <row r="60" s="9" customFormat="1" ht="24.96" customHeight="1">
      <c r="A60" s="9"/>
      <c r="B60" s="164"/>
      <c r="C60" s="165"/>
      <c r="D60" s="166" t="s">
        <v>88</v>
      </c>
      <c r="E60" s="167"/>
      <c r="F60" s="167"/>
      <c r="G60" s="167"/>
      <c r="H60" s="167"/>
      <c r="I60" s="167"/>
      <c r="J60" s="168">
        <f>J114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89</v>
      </c>
      <c r="E61" s="173"/>
      <c r="F61" s="173"/>
      <c r="G61" s="173"/>
      <c r="H61" s="173"/>
      <c r="I61" s="173"/>
      <c r="J61" s="174">
        <f>J115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90</v>
      </c>
      <c r="E62" s="173"/>
      <c r="F62" s="173"/>
      <c r="G62" s="173"/>
      <c r="H62" s="173"/>
      <c r="I62" s="173"/>
      <c r="J62" s="174">
        <f>J125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91</v>
      </c>
      <c r="E63" s="173"/>
      <c r="F63" s="173"/>
      <c r="G63" s="173"/>
      <c r="H63" s="173"/>
      <c r="I63" s="173"/>
      <c r="J63" s="174">
        <f>J172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92</v>
      </c>
      <c r="E64" s="173"/>
      <c r="F64" s="173"/>
      <c r="G64" s="173"/>
      <c r="H64" s="173"/>
      <c r="I64" s="173"/>
      <c r="J64" s="174">
        <f>J206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93</v>
      </c>
      <c r="E65" s="173"/>
      <c r="F65" s="173"/>
      <c r="G65" s="173"/>
      <c r="H65" s="173"/>
      <c r="I65" s="173"/>
      <c r="J65" s="174">
        <f>J222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4"/>
      <c r="C66" s="165"/>
      <c r="D66" s="166" t="s">
        <v>94</v>
      </c>
      <c r="E66" s="167"/>
      <c r="F66" s="167"/>
      <c r="G66" s="167"/>
      <c r="H66" s="167"/>
      <c r="I66" s="167"/>
      <c r="J66" s="168">
        <f>J225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0"/>
      <c r="C67" s="171"/>
      <c r="D67" s="172" t="s">
        <v>95</v>
      </c>
      <c r="E67" s="173"/>
      <c r="F67" s="173"/>
      <c r="G67" s="173"/>
      <c r="H67" s="173"/>
      <c r="I67" s="173"/>
      <c r="J67" s="174">
        <f>J226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96</v>
      </c>
      <c r="E68" s="173"/>
      <c r="F68" s="173"/>
      <c r="G68" s="173"/>
      <c r="H68" s="173"/>
      <c r="I68" s="173"/>
      <c r="J68" s="174">
        <f>J238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97</v>
      </c>
      <c r="E69" s="173"/>
      <c r="F69" s="173"/>
      <c r="G69" s="173"/>
      <c r="H69" s="173"/>
      <c r="I69" s="173"/>
      <c r="J69" s="174">
        <f>J252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98</v>
      </c>
      <c r="E70" s="173"/>
      <c r="F70" s="173"/>
      <c r="G70" s="173"/>
      <c r="H70" s="173"/>
      <c r="I70" s="173"/>
      <c r="J70" s="174">
        <f>J276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99</v>
      </c>
      <c r="E71" s="173"/>
      <c r="F71" s="173"/>
      <c r="G71" s="173"/>
      <c r="H71" s="173"/>
      <c r="I71" s="173"/>
      <c r="J71" s="174">
        <f>J321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0"/>
      <c r="C72" s="171"/>
      <c r="D72" s="172" t="s">
        <v>100</v>
      </c>
      <c r="E72" s="173"/>
      <c r="F72" s="173"/>
      <c r="G72" s="173"/>
      <c r="H72" s="173"/>
      <c r="I72" s="173"/>
      <c r="J72" s="174">
        <f>J325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0"/>
      <c r="C73" s="171"/>
      <c r="D73" s="172" t="s">
        <v>101</v>
      </c>
      <c r="E73" s="173"/>
      <c r="F73" s="173"/>
      <c r="G73" s="173"/>
      <c r="H73" s="173"/>
      <c r="I73" s="173"/>
      <c r="J73" s="174">
        <f>J332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0"/>
      <c r="C74" s="171"/>
      <c r="D74" s="172" t="s">
        <v>102</v>
      </c>
      <c r="E74" s="173"/>
      <c r="F74" s="173"/>
      <c r="G74" s="173"/>
      <c r="H74" s="173"/>
      <c r="I74" s="173"/>
      <c r="J74" s="174">
        <f>J340</f>
        <v>0</v>
      </c>
      <c r="K74" s="171"/>
      <c r="L74" s="17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0"/>
      <c r="C75" s="171"/>
      <c r="D75" s="172" t="s">
        <v>103</v>
      </c>
      <c r="E75" s="173"/>
      <c r="F75" s="173"/>
      <c r="G75" s="173"/>
      <c r="H75" s="173"/>
      <c r="I75" s="173"/>
      <c r="J75" s="174">
        <f>J347</f>
        <v>0</v>
      </c>
      <c r="K75" s="171"/>
      <c r="L75" s="17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0"/>
      <c r="C76" s="171"/>
      <c r="D76" s="172" t="s">
        <v>104</v>
      </c>
      <c r="E76" s="173"/>
      <c r="F76" s="173"/>
      <c r="G76" s="173"/>
      <c r="H76" s="173"/>
      <c r="I76" s="173"/>
      <c r="J76" s="174">
        <f>J356</f>
        <v>0</v>
      </c>
      <c r="K76" s="171"/>
      <c r="L76" s="17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0"/>
      <c r="C77" s="171"/>
      <c r="D77" s="172" t="s">
        <v>105</v>
      </c>
      <c r="E77" s="173"/>
      <c r="F77" s="173"/>
      <c r="G77" s="173"/>
      <c r="H77" s="173"/>
      <c r="I77" s="173"/>
      <c r="J77" s="174">
        <f>J407</f>
        <v>0</v>
      </c>
      <c r="K77" s="171"/>
      <c r="L77" s="17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0"/>
      <c r="C78" s="171"/>
      <c r="D78" s="172" t="s">
        <v>106</v>
      </c>
      <c r="E78" s="173"/>
      <c r="F78" s="173"/>
      <c r="G78" s="173"/>
      <c r="H78" s="173"/>
      <c r="I78" s="173"/>
      <c r="J78" s="174">
        <f>J423</f>
        <v>0</v>
      </c>
      <c r="K78" s="171"/>
      <c r="L78" s="17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0"/>
      <c r="C79" s="171"/>
      <c r="D79" s="172" t="s">
        <v>107</v>
      </c>
      <c r="E79" s="173"/>
      <c r="F79" s="173"/>
      <c r="G79" s="173"/>
      <c r="H79" s="173"/>
      <c r="I79" s="173"/>
      <c r="J79" s="174">
        <f>J432</f>
        <v>0</v>
      </c>
      <c r="K79" s="171"/>
      <c r="L79" s="17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0"/>
      <c r="C80" s="171"/>
      <c r="D80" s="172" t="s">
        <v>108</v>
      </c>
      <c r="E80" s="173"/>
      <c r="F80" s="173"/>
      <c r="G80" s="173"/>
      <c r="H80" s="173"/>
      <c r="I80" s="173"/>
      <c r="J80" s="174">
        <f>J437</f>
        <v>0</v>
      </c>
      <c r="K80" s="171"/>
      <c r="L80" s="17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0"/>
      <c r="C81" s="171"/>
      <c r="D81" s="172" t="s">
        <v>109</v>
      </c>
      <c r="E81" s="173"/>
      <c r="F81" s="173"/>
      <c r="G81" s="173"/>
      <c r="H81" s="173"/>
      <c r="I81" s="173"/>
      <c r="J81" s="174">
        <f>J493</f>
        <v>0</v>
      </c>
      <c r="K81" s="171"/>
      <c r="L81" s="175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0"/>
      <c r="C82" s="171"/>
      <c r="D82" s="172" t="s">
        <v>110</v>
      </c>
      <c r="E82" s="173"/>
      <c r="F82" s="173"/>
      <c r="G82" s="173"/>
      <c r="H82" s="173"/>
      <c r="I82" s="173"/>
      <c r="J82" s="174">
        <f>J498</f>
        <v>0</v>
      </c>
      <c r="K82" s="171"/>
      <c r="L82" s="175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0"/>
      <c r="C83" s="171"/>
      <c r="D83" s="172" t="s">
        <v>111</v>
      </c>
      <c r="E83" s="173"/>
      <c r="F83" s="173"/>
      <c r="G83" s="173"/>
      <c r="H83" s="173"/>
      <c r="I83" s="173"/>
      <c r="J83" s="174">
        <f>J521</f>
        <v>0</v>
      </c>
      <c r="K83" s="171"/>
      <c r="L83" s="175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0"/>
      <c r="C84" s="171"/>
      <c r="D84" s="172" t="s">
        <v>112</v>
      </c>
      <c r="E84" s="173"/>
      <c r="F84" s="173"/>
      <c r="G84" s="173"/>
      <c r="H84" s="173"/>
      <c r="I84" s="173"/>
      <c r="J84" s="174">
        <f>J546</f>
        <v>0</v>
      </c>
      <c r="K84" s="171"/>
      <c r="L84" s="175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0"/>
      <c r="C85" s="171"/>
      <c r="D85" s="172" t="s">
        <v>113</v>
      </c>
      <c r="E85" s="173"/>
      <c r="F85" s="173"/>
      <c r="G85" s="173"/>
      <c r="H85" s="173"/>
      <c r="I85" s="173"/>
      <c r="J85" s="174">
        <f>J569</f>
        <v>0</v>
      </c>
      <c r="K85" s="171"/>
      <c r="L85" s="175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0"/>
      <c r="C86" s="171"/>
      <c r="D86" s="172" t="s">
        <v>114</v>
      </c>
      <c r="E86" s="173"/>
      <c r="F86" s="173"/>
      <c r="G86" s="173"/>
      <c r="H86" s="173"/>
      <c r="I86" s="173"/>
      <c r="J86" s="174">
        <f>J594</f>
        <v>0</v>
      </c>
      <c r="K86" s="171"/>
      <c r="L86" s="175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0"/>
      <c r="C87" s="171"/>
      <c r="D87" s="172" t="s">
        <v>115</v>
      </c>
      <c r="E87" s="173"/>
      <c r="F87" s="173"/>
      <c r="G87" s="173"/>
      <c r="H87" s="173"/>
      <c r="I87" s="173"/>
      <c r="J87" s="174">
        <f>J632</f>
        <v>0</v>
      </c>
      <c r="K87" s="171"/>
      <c r="L87" s="175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0"/>
      <c r="C88" s="171"/>
      <c r="D88" s="172" t="s">
        <v>116</v>
      </c>
      <c r="E88" s="173"/>
      <c r="F88" s="173"/>
      <c r="G88" s="173"/>
      <c r="H88" s="173"/>
      <c r="I88" s="173"/>
      <c r="J88" s="174">
        <f>J647</f>
        <v>0</v>
      </c>
      <c r="K88" s="171"/>
      <c r="L88" s="175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9" customFormat="1" ht="24.96" customHeight="1">
      <c r="A89" s="9"/>
      <c r="B89" s="164"/>
      <c r="C89" s="165"/>
      <c r="D89" s="166" t="s">
        <v>117</v>
      </c>
      <c r="E89" s="167"/>
      <c r="F89" s="167"/>
      <c r="G89" s="167"/>
      <c r="H89" s="167"/>
      <c r="I89" s="167"/>
      <c r="J89" s="168">
        <f>J651</f>
        <v>0</v>
      </c>
      <c r="K89" s="165"/>
      <c r="L89" s="16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="10" customFormat="1" ht="19.92" customHeight="1">
      <c r="A90" s="10"/>
      <c r="B90" s="170"/>
      <c r="C90" s="171"/>
      <c r="D90" s="172" t="s">
        <v>118</v>
      </c>
      <c r="E90" s="173"/>
      <c r="F90" s="173"/>
      <c r="G90" s="173"/>
      <c r="H90" s="173"/>
      <c r="I90" s="173"/>
      <c r="J90" s="174">
        <f>J652</f>
        <v>0</v>
      </c>
      <c r="K90" s="171"/>
      <c r="L90" s="175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70"/>
      <c r="C91" s="171"/>
      <c r="D91" s="172" t="s">
        <v>119</v>
      </c>
      <c r="E91" s="173"/>
      <c r="F91" s="173"/>
      <c r="G91" s="173"/>
      <c r="H91" s="173"/>
      <c r="I91" s="173"/>
      <c r="J91" s="174">
        <f>J655</f>
        <v>0</v>
      </c>
      <c r="K91" s="171"/>
      <c r="L91" s="175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70"/>
      <c r="C92" s="171"/>
      <c r="D92" s="172" t="s">
        <v>120</v>
      </c>
      <c r="E92" s="173"/>
      <c r="F92" s="173"/>
      <c r="G92" s="173"/>
      <c r="H92" s="173"/>
      <c r="I92" s="173"/>
      <c r="J92" s="174">
        <f>J658</f>
        <v>0</v>
      </c>
      <c r="K92" s="171"/>
      <c r="L92" s="175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70"/>
      <c r="C93" s="171"/>
      <c r="D93" s="172" t="s">
        <v>121</v>
      </c>
      <c r="E93" s="173"/>
      <c r="F93" s="173"/>
      <c r="G93" s="173"/>
      <c r="H93" s="173"/>
      <c r="I93" s="173"/>
      <c r="J93" s="174">
        <f>J661</f>
        <v>0</v>
      </c>
      <c r="K93" s="171"/>
      <c r="L93" s="175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2" customFormat="1" ht="21.84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33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62"/>
      <c r="C95" s="63"/>
      <c r="D95" s="63"/>
      <c r="E95" s="63"/>
      <c r="F95" s="63"/>
      <c r="G95" s="63"/>
      <c r="H95" s="63"/>
      <c r="I95" s="63"/>
      <c r="J95" s="63"/>
      <c r="K95" s="63"/>
      <c r="L95" s="133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9" s="2" customFormat="1" ht="6.96" customHeight="1">
      <c r="A99" s="41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133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24.96" customHeight="1">
      <c r="A100" s="41"/>
      <c r="B100" s="42"/>
      <c r="C100" s="26" t="s">
        <v>122</v>
      </c>
      <c r="D100" s="43"/>
      <c r="E100" s="43"/>
      <c r="F100" s="43"/>
      <c r="G100" s="43"/>
      <c r="H100" s="43"/>
      <c r="I100" s="43"/>
      <c r="J100" s="43"/>
      <c r="K100" s="43"/>
      <c r="L100" s="133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6.96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33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2" customHeight="1">
      <c r="A102" s="41"/>
      <c r="B102" s="42"/>
      <c r="C102" s="35" t="s">
        <v>16</v>
      </c>
      <c r="D102" s="43"/>
      <c r="E102" s="43"/>
      <c r="F102" s="43"/>
      <c r="G102" s="43"/>
      <c r="H102" s="43"/>
      <c r="I102" s="43"/>
      <c r="J102" s="43"/>
      <c r="K102" s="43"/>
      <c r="L102" s="133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6.5" customHeight="1">
      <c r="A103" s="41"/>
      <c r="B103" s="42"/>
      <c r="C103" s="43"/>
      <c r="D103" s="43"/>
      <c r="E103" s="159" t="str">
        <f>E7</f>
        <v>Městká část Praha 5</v>
      </c>
      <c r="F103" s="35"/>
      <c r="G103" s="35"/>
      <c r="H103" s="35"/>
      <c r="I103" s="43"/>
      <c r="J103" s="43"/>
      <c r="K103" s="43"/>
      <c r="L103" s="133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12" customHeight="1">
      <c r="A104" s="41"/>
      <c r="B104" s="42"/>
      <c r="C104" s="35" t="s">
        <v>82</v>
      </c>
      <c r="D104" s="43"/>
      <c r="E104" s="43"/>
      <c r="F104" s="43"/>
      <c r="G104" s="43"/>
      <c r="H104" s="43"/>
      <c r="I104" s="43"/>
      <c r="J104" s="43"/>
      <c r="K104" s="43"/>
      <c r="L104" s="133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6.5" customHeight="1">
      <c r="A105" s="41"/>
      <c r="B105" s="42"/>
      <c r="C105" s="43"/>
      <c r="D105" s="43"/>
      <c r="E105" s="72" t="str">
        <f>E9</f>
        <v>240131 - 02 - Janáčkovo Nábřeží 1072/29, byt 1072/3</v>
      </c>
      <c r="F105" s="43"/>
      <c r="G105" s="43"/>
      <c r="H105" s="43"/>
      <c r="I105" s="43"/>
      <c r="J105" s="43"/>
      <c r="K105" s="43"/>
      <c r="L105" s="133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6.96" customHeight="1">
      <c r="A106" s="41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133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12" customHeight="1">
      <c r="A107" s="41"/>
      <c r="B107" s="42"/>
      <c r="C107" s="35" t="s">
        <v>21</v>
      </c>
      <c r="D107" s="43"/>
      <c r="E107" s="43"/>
      <c r="F107" s="30" t="str">
        <f>F12</f>
        <v>Praha 5</v>
      </c>
      <c r="G107" s="43"/>
      <c r="H107" s="43"/>
      <c r="I107" s="35" t="s">
        <v>23</v>
      </c>
      <c r="J107" s="75" t="str">
        <f>IF(J12="","",J12)</f>
        <v>31. 1. 2024</v>
      </c>
      <c r="K107" s="43"/>
      <c r="L107" s="133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6.96" customHeight="1">
      <c r="A108" s="41"/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133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15.15" customHeight="1">
      <c r="A109" s="41"/>
      <c r="B109" s="42"/>
      <c r="C109" s="35" t="s">
        <v>25</v>
      </c>
      <c r="D109" s="43"/>
      <c r="E109" s="43"/>
      <c r="F109" s="30" t="str">
        <f>E15</f>
        <v xml:space="preserve"> </v>
      </c>
      <c r="G109" s="43"/>
      <c r="H109" s="43"/>
      <c r="I109" s="35" t="s">
        <v>31</v>
      </c>
      <c r="J109" s="39" t="str">
        <f>E21</f>
        <v xml:space="preserve"> </v>
      </c>
      <c r="K109" s="43"/>
      <c r="L109" s="133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2" customFormat="1" ht="15.15" customHeight="1">
      <c r="A110" s="41"/>
      <c r="B110" s="42"/>
      <c r="C110" s="35" t="s">
        <v>29</v>
      </c>
      <c r="D110" s="43"/>
      <c r="E110" s="43"/>
      <c r="F110" s="30" t="str">
        <f>IF(E18="","",E18)</f>
        <v>Vyplň údaj</v>
      </c>
      <c r="G110" s="43"/>
      <c r="H110" s="43"/>
      <c r="I110" s="35" t="s">
        <v>33</v>
      </c>
      <c r="J110" s="39" t="str">
        <f>E24</f>
        <v>MAPAMI s.r.o.</v>
      </c>
      <c r="K110" s="43"/>
      <c r="L110" s="133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  <row r="111" s="2" customFormat="1" ht="10.32" customHeight="1">
      <c r="A111" s="41"/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133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  <row r="112" s="11" customFormat="1" ht="29.28" customHeight="1">
      <c r="A112" s="176"/>
      <c r="B112" s="177"/>
      <c r="C112" s="178" t="s">
        <v>123</v>
      </c>
      <c r="D112" s="179" t="s">
        <v>56</v>
      </c>
      <c r="E112" s="179" t="s">
        <v>52</v>
      </c>
      <c r="F112" s="179" t="s">
        <v>53</v>
      </c>
      <c r="G112" s="179" t="s">
        <v>124</v>
      </c>
      <c r="H112" s="179" t="s">
        <v>125</v>
      </c>
      <c r="I112" s="179" t="s">
        <v>126</v>
      </c>
      <c r="J112" s="179" t="s">
        <v>86</v>
      </c>
      <c r="K112" s="180" t="s">
        <v>127</v>
      </c>
      <c r="L112" s="181"/>
      <c r="M112" s="95" t="s">
        <v>19</v>
      </c>
      <c r="N112" s="96" t="s">
        <v>41</v>
      </c>
      <c r="O112" s="96" t="s">
        <v>128</v>
      </c>
      <c r="P112" s="96" t="s">
        <v>129</v>
      </c>
      <c r="Q112" s="96" t="s">
        <v>130</v>
      </c>
      <c r="R112" s="96" t="s">
        <v>131</v>
      </c>
      <c r="S112" s="96" t="s">
        <v>132</v>
      </c>
      <c r="T112" s="97" t="s">
        <v>133</v>
      </c>
      <c r="U112" s="176"/>
      <c r="V112" s="176"/>
      <c r="W112" s="176"/>
      <c r="X112" s="176"/>
      <c r="Y112" s="176"/>
      <c r="Z112" s="176"/>
      <c r="AA112" s="176"/>
      <c r="AB112" s="176"/>
      <c r="AC112" s="176"/>
      <c r="AD112" s="176"/>
      <c r="AE112" s="176"/>
    </row>
    <row r="113" s="2" customFormat="1" ht="22.8" customHeight="1">
      <c r="A113" s="41"/>
      <c r="B113" s="42"/>
      <c r="C113" s="102" t="s">
        <v>134</v>
      </c>
      <c r="D113" s="43"/>
      <c r="E113" s="43"/>
      <c r="F113" s="43"/>
      <c r="G113" s="43"/>
      <c r="H113" s="43"/>
      <c r="I113" s="43"/>
      <c r="J113" s="182">
        <f>BK113</f>
        <v>0</v>
      </c>
      <c r="K113" s="43"/>
      <c r="L113" s="47"/>
      <c r="M113" s="98"/>
      <c r="N113" s="183"/>
      <c r="O113" s="99"/>
      <c r="P113" s="184">
        <f>P114+P225+P651</f>
        <v>0</v>
      </c>
      <c r="Q113" s="99"/>
      <c r="R113" s="184">
        <f>R114+R225+R651</f>
        <v>6.3882271000000008</v>
      </c>
      <c r="S113" s="99"/>
      <c r="T113" s="185">
        <f>T114+T225+T651</f>
        <v>8.1709300000000002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70</v>
      </c>
      <c r="AU113" s="20" t="s">
        <v>87</v>
      </c>
      <c r="BK113" s="186">
        <f>BK114+BK225+BK651</f>
        <v>0</v>
      </c>
    </row>
    <row r="114" s="12" customFormat="1" ht="25.92" customHeight="1">
      <c r="A114" s="12"/>
      <c r="B114" s="187"/>
      <c r="C114" s="188"/>
      <c r="D114" s="189" t="s">
        <v>70</v>
      </c>
      <c r="E114" s="190" t="s">
        <v>135</v>
      </c>
      <c r="F114" s="190" t="s">
        <v>136</v>
      </c>
      <c r="G114" s="188"/>
      <c r="H114" s="188"/>
      <c r="I114" s="191"/>
      <c r="J114" s="192">
        <f>BK114</f>
        <v>0</v>
      </c>
      <c r="K114" s="188"/>
      <c r="L114" s="193"/>
      <c r="M114" s="194"/>
      <c r="N114" s="195"/>
      <c r="O114" s="195"/>
      <c r="P114" s="196">
        <f>P115+P125+P172+P206+P222</f>
        <v>0</v>
      </c>
      <c r="Q114" s="195"/>
      <c r="R114" s="196">
        <f>R115+R125+R172+R206+R222</f>
        <v>4.7544008000000009</v>
      </c>
      <c r="S114" s="195"/>
      <c r="T114" s="197">
        <f>T115+T125+T172+T206+T222</f>
        <v>4.8676800000000009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8" t="s">
        <v>79</v>
      </c>
      <c r="AT114" s="199" t="s">
        <v>70</v>
      </c>
      <c r="AU114" s="199" t="s">
        <v>71</v>
      </c>
      <c r="AY114" s="198" t="s">
        <v>137</v>
      </c>
      <c r="BK114" s="200">
        <f>BK115+BK125+BK172+BK206+BK222</f>
        <v>0</v>
      </c>
    </row>
    <row r="115" s="12" customFormat="1" ht="22.8" customHeight="1">
      <c r="A115" s="12"/>
      <c r="B115" s="187"/>
      <c r="C115" s="188"/>
      <c r="D115" s="189" t="s">
        <v>70</v>
      </c>
      <c r="E115" s="201" t="s">
        <v>138</v>
      </c>
      <c r="F115" s="201" t="s">
        <v>139</v>
      </c>
      <c r="G115" s="188"/>
      <c r="H115" s="188"/>
      <c r="I115" s="191"/>
      <c r="J115" s="202">
        <f>BK115</f>
        <v>0</v>
      </c>
      <c r="K115" s="188"/>
      <c r="L115" s="193"/>
      <c r="M115" s="194"/>
      <c r="N115" s="195"/>
      <c r="O115" s="195"/>
      <c r="P115" s="196">
        <f>SUM(P116:P124)</f>
        <v>0</v>
      </c>
      <c r="Q115" s="195"/>
      <c r="R115" s="196">
        <f>SUM(R116:R124)</f>
        <v>0.8841228000000001</v>
      </c>
      <c r="S115" s="195"/>
      <c r="T115" s="197">
        <f>SUM(T116:T124)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8" t="s">
        <v>79</v>
      </c>
      <c r="AT115" s="199" t="s">
        <v>70</v>
      </c>
      <c r="AU115" s="199" t="s">
        <v>79</v>
      </c>
      <c r="AY115" s="198" t="s">
        <v>137</v>
      </c>
      <c r="BK115" s="200">
        <f>SUM(BK116:BK124)</f>
        <v>0</v>
      </c>
    </row>
    <row r="116" s="2" customFormat="1" ht="21.75" customHeight="1">
      <c r="A116" s="41"/>
      <c r="B116" s="42"/>
      <c r="C116" s="203" t="s">
        <v>79</v>
      </c>
      <c r="D116" s="203" t="s">
        <v>140</v>
      </c>
      <c r="E116" s="204" t="s">
        <v>141</v>
      </c>
      <c r="F116" s="205" t="s">
        <v>142</v>
      </c>
      <c r="G116" s="206" t="s">
        <v>143</v>
      </c>
      <c r="H116" s="207">
        <v>1.8999999999999999</v>
      </c>
      <c r="I116" s="208"/>
      <c r="J116" s="209">
        <f>ROUND(I116*H116,2)</f>
        <v>0</v>
      </c>
      <c r="K116" s="205" t="s">
        <v>144</v>
      </c>
      <c r="L116" s="47"/>
      <c r="M116" s="210" t="s">
        <v>19</v>
      </c>
      <c r="N116" s="211" t="s">
        <v>43</v>
      </c>
      <c r="O116" s="87"/>
      <c r="P116" s="212">
        <f>O116*H116</f>
        <v>0</v>
      </c>
      <c r="Q116" s="212">
        <v>0.27010000000000001</v>
      </c>
      <c r="R116" s="212">
        <f>Q116*H116</f>
        <v>0.51319000000000004</v>
      </c>
      <c r="S116" s="212">
        <v>0</v>
      </c>
      <c r="T116" s="213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4" t="s">
        <v>145</v>
      </c>
      <c r="AT116" s="214" t="s">
        <v>140</v>
      </c>
      <c r="AU116" s="214" t="s">
        <v>146</v>
      </c>
      <c r="AY116" s="20" t="s">
        <v>137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20" t="s">
        <v>146</v>
      </c>
      <c r="BK116" s="215">
        <f>ROUND(I116*H116,2)</f>
        <v>0</v>
      </c>
      <c r="BL116" s="20" t="s">
        <v>145</v>
      </c>
      <c r="BM116" s="214" t="s">
        <v>147</v>
      </c>
    </row>
    <row r="117" s="2" customFormat="1">
      <c r="A117" s="41"/>
      <c r="B117" s="42"/>
      <c r="C117" s="43"/>
      <c r="D117" s="216" t="s">
        <v>148</v>
      </c>
      <c r="E117" s="43"/>
      <c r="F117" s="217" t="s">
        <v>149</v>
      </c>
      <c r="G117" s="43"/>
      <c r="H117" s="43"/>
      <c r="I117" s="218"/>
      <c r="J117" s="43"/>
      <c r="K117" s="43"/>
      <c r="L117" s="47"/>
      <c r="M117" s="219"/>
      <c r="N117" s="220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148</v>
      </c>
      <c r="AU117" s="20" t="s">
        <v>146</v>
      </c>
    </row>
    <row r="118" s="13" customFormat="1">
      <c r="A118" s="13"/>
      <c r="B118" s="221"/>
      <c r="C118" s="222"/>
      <c r="D118" s="223" t="s">
        <v>150</v>
      </c>
      <c r="E118" s="224" t="s">
        <v>19</v>
      </c>
      <c r="F118" s="225" t="s">
        <v>151</v>
      </c>
      <c r="G118" s="222"/>
      <c r="H118" s="226">
        <v>1.8999999999999999</v>
      </c>
      <c r="I118" s="227"/>
      <c r="J118" s="222"/>
      <c r="K118" s="222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150</v>
      </c>
      <c r="AU118" s="232" t="s">
        <v>146</v>
      </c>
      <c r="AV118" s="13" t="s">
        <v>146</v>
      </c>
      <c r="AW118" s="13" t="s">
        <v>32</v>
      </c>
      <c r="AX118" s="13" t="s">
        <v>79</v>
      </c>
      <c r="AY118" s="232" t="s">
        <v>137</v>
      </c>
    </row>
    <row r="119" s="2" customFormat="1" ht="24.15" customHeight="1">
      <c r="A119" s="41"/>
      <c r="B119" s="42"/>
      <c r="C119" s="203" t="s">
        <v>146</v>
      </c>
      <c r="D119" s="203" t="s">
        <v>140</v>
      </c>
      <c r="E119" s="204" t="s">
        <v>152</v>
      </c>
      <c r="F119" s="205" t="s">
        <v>153</v>
      </c>
      <c r="G119" s="206" t="s">
        <v>154</v>
      </c>
      <c r="H119" s="207">
        <v>2</v>
      </c>
      <c r="I119" s="208"/>
      <c r="J119" s="209">
        <f>ROUND(I119*H119,2)</f>
        <v>0</v>
      </c>
      <c r="K119" s="205" t="s">
        <v>144</v>
      </c>
      <c r="L119" s="47"/>
      <c r="M119" s="210" t="s">
        <v>19</v>
      </c>
      <c r="N119" s="211" t="s">
        <v>43</v>
      </c>
      <c r="O119" s="87"/>
      <c r="P119" s="212">
        <f>O119*H119</f>
        <v>0</v>
      </c>
      <c r="Q119" s="212">
        <v>0.02588</v>
      </c>
      <c r="R119" s="212">
        <f>Q119*H119</f>
        <v>0.05176</v>
      </c>
      <c r="S119" s="212">
        <v>0</v>
      </c>
      <c r="T119" s="213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4" t="s">
        <v>145</v>
      </c>
      <c r="AT119" s="214" t="s">
        <v>140</v>
      </c>
      <c r="AU119" s="214" t="s">
        <v>146</v>
      </c>
      <c r="AY119" s="20" t="s">
        <v>137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20" t="s">
        <v>146</v>
      </c>
      <c r="BK119" s="215">
        <f>ROUND(I119*H119,2)</f>
        <v>0</v>
      </c>
      <c r="BL119" s="20" t="s">
        <v>145</v>
      </c>
      <c r="BM119" s="214" t="s">
        <v>155</v>
      </c>
    </row>
    <row r="120" s="2" customFormat="1">
      <c r="A120" s="41"/>
      <c r="B120" s="42"/>
      <c r="C120" s="43"/>
      <c r="D120" s="216" t="s">
        <v>148</v>
      </c>
      <c r="E120" s="43"/>
      <c r="F120" s="217" t="s">
        <v>156</v>
      </c>
      <c r="G120" s="43"/>
      <c r="H120" s="43"/>
      <c r="I120" s="218"/>
      <c r="J120" s="43"/>
      <c r="K120" s="43"/>
      <c r="L120" s="47"/>
      <c r="M120" s="219"/>
      <c r="N120" s="220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148</v>
      </c>
      <c r="AU120" s="20" t="s">
        <v>146</v>
      </c>
    </row>
    <row r="121" s="2" customFormat="1" ht="16.5" customHeight="1">
      <c r="A121" s="41"/>
      <c r="B121" s="42"/>
      <c r="C121" s="233" t="s">
        <v>138</v>
      </c>
      <c r="D121" s="233" t="s">
        <v>157</v>
      </c>
      <c r="E121" s="234" t="s">
        <v>158</v>
      </c>
      <c r="F121" s="235" t="s">
        <v>159</v>
      </c>
      <c r="G121" s="236" t="s">
        <v>154</v>
      </c>
      <c r="H121" s="237">
        <v>2</v>
      </c>
      <c r="I121" s="238"/>
      <c r="J121" s="239">
        <f>ROUND(I121*H121,2)</f>
        <v>0</v>
      </c>
      <c r="K121" s="235" t="s">
        <v>144</v>
      </c>
      <c r="L121" s="240"/>
      <c r="M121" s="241" t="s">
        <v>19</v>
      </c>
      <c r="N121" s="242" t="s">
        <v>43</v>
      </c>
      <c r="O121" s="87"/>
      <c r="P121" s="212">
        <f>O121*H121</f>
        <v>0</v>
      </c>
      <c r="Q121" s="212">
        <v>0.064000000000000001</v>
      </c>
      <c r="R121" s="212">
        <f>Q121*H121</f>
        <v>0.128</v>
      </c>
      <c r="S121" s="212">
        <v>0</v>
      </c>
      <c r="T121" s="213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4" t="s">
        <v>160</v>
      </c>
      <c r="AT121" s="214" t="s">
        <v>157</v>
      </c>
      <c r="AU121" s="214" t="s">
        <v>146</v>
      </c>
      <c r="AY121" s="20" t="s">
        <v>137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20" t="s">
        <v>146</v>
      </c>
      <c r="BK121" s="215">
        <f>ROUND(I121*H121,2)</f>
        <v>0</v>
      </c>
      <c r="BL121" s="20" t="s">
        <v>145</v>
      </c>
      <c r="BM121" s="214" t="s">
        <v>161</v>
      </c>
    </row>
    <row r="122" s="2" customFormat="1" ht="24.15" customHeight="1">
      <c r="A122" s="41"/>
      <c r="B122" s="42"/>
      <c r="C122" s="203" t="s">
        <v>145</v>
      </c>
      <c r="D122" s="203" t="s">
        <v>140</v>
      </c>
      <c r="E122" s="204" t="s">
        <v>162</v>
      </c>
      <c r="F122" s="205" t="s">
        <v>163</v>
      </c>
      <c r="G122" s="206" t="s">
        <v>143</v>
      </c>
      <c r="H122" s="207">
        <v>3.6400000000000001</v>
      </c>
      <c r="I122" s="208"/>
      <c r="J122" s="209">
        <f>ROUND(I122*H122,2)</f>
        <v>0</v>
      </c>
      <c r="K122" s="205" t="s">
        <v>144</v>
      </c>
      <c r="L122" s="47"/>
      <c r="M122" s="210" t="s">
        <v>19</v>
      </c>
      <c r="N122" s="211" t="s">
        <v>43</v>
      </c>
      <c r="O122" s="87"/>
      <c r="P122" s="212">
        <f>O122*H122</f>
        <v>0</v>
      </c>
      <c r="Q122" s="212">
        <v>0.052519999999999997</v>
      </c>
      <c r="R122" s="212">
        <f>Q122*H122</f>
        <v>0.1911728</v>
      </c>
      <c r="S122" s="212">
        <v>0</v>
      </c>
      <c r="T122" s="213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4" t="s">
        <v>145</v>
      </c>
      <c r="AT122" s="214" t="s">
        <v>140</v>
      </c>
      <c r="AU122" s="214" t="s">
        <v>146</v>
      </c>
      <c r="AY122" s="20" t="s">
        <v>137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20" t="s">
        <v>146</v>
      </c>
      <c r="BK122" s="215">
        <f>ROUND(I122*H122,2)</f>
        <v>0</v>
      </c>
      <c r="BL122" s="20" t="s">
        <v>145</v>
      </c>
      <c r="BM122" s="214" t="s">
        <v>164</v>
      </c>
    </row>
    <row r="123" s="2" customFormat="1">
      <c r="A123" s="41"/>
      <c r="B123" s="42"/>
      <c r="C123" s="43"/>
      <c r="D123" s="216" t="s">
        <v>148</v>
      </c>
      <c r="E123" s="43"/>
      <c r="F123" s="217" t="s">
        <v>165</v>
      </c>
      <c r="G123" s="43"/>
      <c r="H123" s="43"/>
      <c r="I123" s="218"/>
      <c r="J123" s="43"/>
      <c r="K123" s="43"/>
      <c r="L123" s="47"/>
      <c r="M123" s="219"/>
      <c r="N123" s="220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148</v>
      </c>
      <c r="AU123" s="20" t="s">
        <v>146</v>
      </c>
    </row>
    <row r="124" s="13" customFormat="1">
      <c r="A124" s="13"/>
      <c r="B124" s="221"/>
      <c r="C124" s="222"/>
      <c r="D124" s="223" t="s">
        <v>150</v>
      </c>
      <c r="E124" s="224" t="s">
        <v>19</v>
      </c>
      <c r="F124" s="225" t="s">
        <v>166</v>
      </c>
      <c r="G124" s="222"/>
      <c r="H124" s="226">
        <v>3.6400000000000001</v>
      </c>
      <c r="I124" s="227"/>
      <c r="J124" s="222"/>
      <c r="K124" s="222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150</v>
      </c>
      <c r="AU124" s="232" t="s">
        <v>146</v>
      </c>
      <c r="AV124" s="13" t="s">
        <v>146</v>
      </c>
      <c r="AW124" s="13" t="s">
        <v>32</v>
      </c>
      <c r="AX124" s="13" t="s">
        <v>79</v>
      </c>
      <c r="AY124" s="232" t="s">
        <v>137</v>
      </c>
    </row>
    <row r="125" s="12" customFormat="1" ht="22.8" customHeight="1">
      <c r="A125" s="12"/>
      <c r="B125" s="187"/>
      <c r="C125" s="188"/>
      <c r="D125" s="189" t="s">
        <v>70</v>
      </c>
      <c r="E125" s="201" t="s">
        <v>167</v>
      </c>
      <c r="F125" s="201" t="s">
        <v>168</v>
      </c>
      <c r="G125" s="188"/>
      <c r="H125" s="188"/>
      <c r="I125" s="191"/>
      <c r="J125" s="202">
        <f>BK125</f>
        <v>0</v>
      </c>
      <c r="K125" s="188"/>
      <c r="L125" s="193"/>
      <c r="M125" s="194"/>
      <c r="N125" s="195"/>
      <c r="O125" s="195"/>
      <c r="P125" s="196">
        <f>SUM(P126:P171)</f>
        <v>0</v>
      </c>
      <c r="Q125" s="195"/>
      <c r="R125" s="196">
        <f>SUM(R126:R171)</f>
        <v>3.8587780000000005</v>
      </c>
      <c r="S125" s="195"/>
      <c r="T125" s="197">
        <f>SUM(T126:T171)</f>
        <v>0.00054000000000000001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8" t="s">
        <v>79</v>
      </c>
      <c r="AT125" s="199" t="s">
        <v>70</v>
      </c>
      <c r="AU125" s="199" t="s">
        <v>79</v>
      </c>
      <c r="AY125" s="198" t="s">
        <v>137</v>
      </c>
      <c r="BK125" s="200">
        <f>SUM(BK126:BK171)</f>
        <v>0</v>
      </c>
    </row>
    <row r="126" s="2" customFormat="1" ht="16.5" customHeight="1">
      <c r="A126" s="41"/>
      <c r="B126" s="42"/>
      <c r="C126" s="203" t="s">
        <v>169</v>
      </c>
      <c r="D126" s="203" t="s">
        <v>140</v>
      </c>
      <c r="E126" s="204" t="s">
        <v>170</v>
      </c>
      <c r="F126" s="205" t="s">
        <v>171</v>
      </c>
      <c r="G126" s="206" t="s">
        <v>143</v>
      </c>
      <c r="H126" s="207">
        <v>49</v>
      </c>
      <c r="I126" s="208"/>
      <c r="J126" s="209">
        <f>ROUND(I126*H126,2)</f>
        <v>0</v>
      </c>
      <c r="K126" s="205" t="s">
        <v>144</v>
      </c>
      <c r="L126" s="47"/>
      <c r="M126" s="210" t="s">
        <v>19</v>
      </c>
      <c r="N126" s="211" t="s">
        <v>43</v>
      </c>
      <c r="O126" s="87"/>
      <c r="P126" s="212">
        <f>O126*H126</f>
        <v>0</v>
      </c>
      <c r="Q126" s="212">
        <v>0.00025999999999999998</v>
      </c>
      <c r="R126" s="212">
        <f>Q126*H126</f>
        <v>0.01274</v>
      </c>
      <c r="S126" s="212">
        <v>0</v>
      </c>
      <c r="T126" s="213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4" t="s">
        <v>145</v>
      </c>
      <c r="AT126" s="214" t="s">
        <v>140</v>
      </c>
      <c r="AU126" s="214" t="s">
        <v>146</v>
      </c>
      <c r="AY126" s="20" t="s">
        <v>137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20" t="s">
        <v>146</v>
      </c>
      <c r="BK126" s="215">
        <f>ROUND(I126*H126,2)</f>
        <v>0</v>
      </c>
      <c r="BL126" s="20" t="s">
        <v>145</v>
      </c>
      <c r="BM126" s="214" t="s">
        <v>172</v>
      </c>
    </row>
    <row r="127" s="2" customFormat="1">
      <c r="A127" s="41"/>
      <c r="B127" s="42"/>
      <c r="C127" s="43"/>
      <c r="D127" s="216" t="s">
        <v>148</v>
      </c>
      <c r="E127" s="43"/>
      <c r="F127" s="217" t="s">
        <v>173</v>
      </c>
      <c r="G127" s="43"/>
      <c r="H127" s="43"/>
      <c r="I127" s="218"/>
      <c r="J127" s="43"/>
      <c r="K127" s="43"/>
      <c r="L127" s="47"/>
      <c r="M127" s="219"/>
      <c r="N127" s="220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148</v>
      </c>
      <c r="AU127" s="20" t="s">
        <v>146</v>
      </c>
    </row>
    <row r="128" s="13" customFormat="1">
      <c r="A128" s="13"/>
      <c r="B128" s="221"/>
      <c r="C128" s="222"/>
      <c r="D128" s="223" t="s">
        <v>150</v>
      </c>
      <c r="E128" s="224" t="s">
        <v>19</v>
      </c>
      <c r="F128" s="225" t="s">
        <v>174</v>
      </c>
      <c r="G128" s="222"/>
      <c r="H128" s="226">
        <v>49</v>
      </c>
      <c r="I128" s="227"/>
      <c r="J128" s="222"/>
      <c r="K128" s="222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150</v>
      </c>
      <c r="AU128" s="232" t="s">
        <v>146</v>
      </c>
      <c r="AV128" s="13" t="s">
        <v>146</v>
      </c>
      <c r="AW128" s="13" t="s">
        <v>32</v>
      </c>
      <c r="AX128" s="13" t="s">
        <v>79</v>
      </c>
      <c r="AY128" s="232" t="s">
        <v>137</v>
      </c>
    </row>
    <row r="129" s="2" customFormat="1" ht="24.15" customHeight="1">
      <c r="A129" s="41"/>
      <c r="B129" s="42"/>
      <c r="C129" s="203" t="s">
        <v>167</v>
      </c>
      <c r="D129" s="203" t="s">
        <v>140</v>
      </c>
      <c r="E129" s="204" t="s">
        <v>175</v>
      </c>
      <c r="F129" s="205" t="s">
        <v>176</v>
      </c>
      <c r="G129" s="206" t="s">
        <v>143</v>
      </c>
      <c r="H129" s="207">
        <v>49</v>
      </c>
      <c r="I129" s="208"/>
      <c r="J129" s="209">
        <f>ROUND(I129*H129,2)</f>
        <v>0</v>
      </c>
      <c r="K129" s="205" t="s">
        <v>144</v>
      </c>
      <c r="L129" s="47"/>
      <c r="M129" s="210" t="s">
        <v>19</v>
      </c>
      <c r="N129" s="211" t="s">
        <v>43</v>
      </c>
      <c r="O129" s="87"/>
      <c r="P129" s="212">
        <f>O129*H129</f>
        <v>0</v>
      </c>
      <c r="Q129" s="212">
        <v>0.0043800000000000002</v>
      </c>
      <c r="R129" s="212">
        <f>Q129*H129</f>
        <v>0.21462000000000001</v>
      </c>
      <c r="S129" s="212">
        <v>0</v>
      </c>
      <c r="T129" s="213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4" t="s">
        <v>145</v>
      </c>
      <c r="AT129" s="214" t="s">
        <v>140</v>
      </c>
      <c r="AU129" s="214" t="s">
        <v>146</v>
      </c>
      <c r="AY129" s="20" t="s">
        <v>137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20" t="s">
        <v>146</v>
      </c>
      <c r="BK129" s="215">
        <f>ROUND(I129*H129,2)</f>
        <v>0</v>
      </c>
      <c r="BL129" s="20" t="s">
        <v>145</v>
      </c>
      <c r="BM129" s="214" t="s">
        <v>177</v>
      </c>
    </row>
    <row r="130" s="2" customFormat="1">
      <c r="A130" s="41"/>
      <c r="B130" s="42"/>
      <c r="C130" s="43"/>
      <c r="D130" s="216" t="s">
        <v>148</v>
      </c>
      <c r="E130" s="43"/>
      <c r="F130" s="217" t="s">
        <v>178</v>
      </c>
      <c r="G130" s="43"/>
      <c r="H130" s="43"/>
      <c r="I130" s="218"/>
      <c r="J130" s="43"/>
      <c r="K130" s="43"/>
      <c r="L130" s="47"/>
      <c r="M130" s="219"/>
      <c r="N130" s="220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148</v>
      </c>
      <c r="AU130" s="20" t="s">
        <v>146</v>
      </c>
    </row>
    <row r="131" s="2" customFormat="1" ht="16.5" customHeight="1">
      <c r="A131" s="41"/>
      <c r="B131" s="42"/>
      <c r="C131" s="203" t="s">
        <v>179</v>
      </c>
      <c r="D131" s="203" t="s">
        <v>140</v>
      </c>
      <c r="E131" s="204" t="s">
        <v>180</v>
      </c>
      <c r="F131" s="205" t="s">
        <v>181</v>
      </c>
      <c r="G131" s="206" t="s">
        <v>143</v>
      </c>
      <c r="H131" s="207">
        <v>49</v>
      </c>
      <c r="I131" s="208"/>
      <c r="J131" s="209">
        <f>ROUND(I131*H131,2)</f>
        <v>0</v>
      </c>
      <c r="K131" s="205" t="s">
        <v>144</v>
      </c>
      <c r="L131" s="47"/>
      <c r="M131" s="210" t="s">
        <v>19</v>
      </c>
      <c r="N131" s="211" t="s">
        <v>43</v>
      </c>
      <c r="O131" s="87"/>
      <c r="P131" s="212">
        <f>O131*H131</f>
        <v>0</v>
      </c>
      <c r="Q131" s="212">
        <v>0.0030000000000000001</v>
      </c>
      <c r="R131" s="212">
        <f>Q131*H131</f>
        <v>0.14699999999999999</v>
      </c>
      <c r="S131" s="212">
        <v>0</v>
      </c>
      <c r="T131" s="213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4" t="s">
        <v>145</v>
      </c>
      <c r="AT131" s="214" t="s">
        <v>140</v>
      </c>
      <c r="AU131" s="214" t="s">
        <v>146</v>
      </c>
      <c r="AY131" s="20" t="s">
        <v>137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20" t="s">
        <v>146</v>
      </c>
      <c r="BK131" s="215">
        <f>ROUND(I131*H131,2)</f>
        <v>0</v>
      </c>
      <c r="BL131" s="20" t="s">
        <v>145</v>
      </c>
      <c r="BM131" s="214" t="s">
        <v>182</v>
      </c>
    </row>
    <row r="132" s="2" customFormat="1">
      <c r="A132" s="41"/>
      <c r="B132" s="42"/>
      <c r="C132" s="43"/>
      <c r="D132" s="216" t="s">
        <v>148</v>
      </c>
      <c r="E132" s="43"/>
      <c r="F132" s="217" t="s">
        <v>183</v>
      </c>
      <c r="G132" s="43"/>
      <c r="H132" s="43"/>
      <c r="I132" s="218"/>
      <c r="J132" s="43"/>
      <c r="K132" s="43"/>
      <c r="L132" s="47"/>
      <c r="M132" s="219"/>
      <c r="N132" s="220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148</v>
      </c>
      <c r="AU132" s="20" t="s">
        <v>146</v>
      </c>
    </row>
    <row r="133" s="2" customFormat="1" ht="24.15" customHeight="1">
      <c r="A133" s="41"/>
      <c r="B133" s="42"/>
      <c r="C133" s="203" t="s">
        <v>160</v>
      </c>
      <c r="D133" s="203" t="s">
        <v>140</v>
      </c>
      <c r="E133" s="204" t="s">
        <v>184</v>
      </c>
      <c r="F133" s="205" t="s">
        <v>185</v>
      </c>
      <c r="G133" s="206" t="s">
        <v>143</v>
      </c>
      <c r="H133" s="207">
        <v>0.25</v>
      </c>
      <c r="I133" s="208"/>
      <c r="J133" s="209">
        <f>ROUND(I133*H133,2)</f>
        <v>0</v>
      </c>
      <c r="K133" s="205" t="s">
        <v>144</v>
      </c>
      <c r="L133" s="47"/>
      <c r="M133" s="210" t="s">
        <v>19</v>
      </c>
      <c r="N133" s="211" t="s">
        <v>43</v>
      </c>
      <c r="O133" s="87"/>
      <c r="P133" s="212">
        <f>O133*H133</f>
        <v>0</v>
      </c>
      <c r="Q133" s="212">
        <v>0.018380000000000001</v>
      </c>
      <c r="R133" s="212">
        <f>Q133*H133</f>
        <v>0.0045950000000000001</v>
      </c>
      <c r="S133" s="212">
        <v>0</v>
      </c>
      <c r="T133" s="213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4" t="s">
        <v>145</v>
      </c>
      <c r="AT133" s="214" t="s">
        <v>140</v>
      </c>
      <c r="AU133" s="214" t="s">
        <v>146</v>
      </c>
      <c r="AY133" s="20" t="s">
        <v>137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20" t="s">
        <v>146</v>
      </c>
      <c r="BK133" s="215">
        <f>ROUND(I133*H133,2)</f>
        <v>0</v>
      </c>
      <c r="BL133" s="20" t="s">
        <v>145</v>
      </c>
      <c r="BM133" s="214" t="s">
        <v>186</v>
      </c>
    </row>
    <row r="134" s="2" customFormat="1">
      <c r="A134" s="41"/>
      <c r="B134" s="42"/>
      <c r="C134" s="43"/>
      <c r="D134" s="216" t="s">
        <v>148</v>
      </c>
      <c r="E134" s="43"/>
      <c r="F134" s="217" t="s">
        <v>187</v>
      </c>
      <c r="G134" s="43"/>
      <c r="H134" s="43"/>
      <c r="I134" s="218"/>
      <c r="J134" s="43"/>
      <c r="K134" s="43"/>
      <c r="L134" s="47"/>
      <c r="M134" s="219"/>
      <c r="N134" s="220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148</v>
      </c>
      <c r="AU134" s="20" t="s">
        <v>146</v>
      </c>
    </row>
    <row r="135" s="2" customFormat="1" ht="24.15" customHeight="1">
      <c r="A135" s="41"/>
      <c r="B135" s="42"/>
      <c r="C135" s="203" t="s">
        <v>188</v>
      </c>
      <c r="D135" s="203" t="s">
        <v>140</v>
      </c>
      <c r="E135" s="204" t="s">
        <v>189</v>
      </c>
      <c r="F135" s="205" t="s">
        <v>190</v>
      </c>
      <c r="G135" s="206" t="s">
        <v>143</v>
      </c>
      <c r="H135" s="207">
        <v>0.25</v>
      </c>
      <c r="I135" s="208"/>
      <c r="J135" s="209">
        <f>ROUND(I135*H135,2)</f>
        <v>0</v>
      </c>
      <c r="K135" s="205" t="s">
        <v>144</v>
      </c>
      <c r="L135" s="47"/>
      <c r="M135" s="210" t="s">
        <v>19</v>
      </c>
      <c r="N135" s="211" t="s">
        <v>43</v>
      </c>
      <c r="O135" s="87"/>
      <c r="P135" s="212">
        <f>O135*H135</f>
        <v>0</v>
      </c>
      <c r="Q135" s="212">
        <v>0.0079000000000000008</v>
      </c>
      <c r="R135" s="212">
        <f>Q135*H135</f>
        <v>0.0019750000000000002</v>
      </c>
      <c r="S135" s="212">
        <v>0</v>
      </c>
      <c r="T135" s="213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4" t="s">
        <v>145</v>
      </c>
      <c r="AT135" s="214" t="s">
        <v>140</v>
      </c>
      <c r="AU135" s="214" t="s">
        <v>146</v>
      </c>
      <c r="AY135" s="20" t="s">
        <v>137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0" t="s">
        <v>146</v>
      </c>
      <c r="BK135" s="215">
        <f>ROUND(I135*H135,2)</f>
        <v>0</v>
      </c>
      <c r="BL135" s="20" t="s">
        <v>145</v>
      </c>
      <c r="BM135" s="214" t="s">
        <v>191</v>
      </c>
    </row>
    <row r="136" s="2" customFormat="1">
      <c r="A136" s="41"/>
      <c r="B136" s="42"/>
      <c r="C136" s="43"/>
      <c r="D136" s="216" t="s">
        <v>148</v>
      </c>
      <c r="E136" s="43"/>
      <c r="F136" s="217" t="s">
        <v>192</v>
      </c>
      <c r="G136" s="43"/>
      <c r="H136" s="43"/>
      <c r="I136" s="218"/>
      <c r="J136" s="43"/>
      <c r="K136" s="43"/>
      <c r="L136" s="47"/>
      <c r="M136" s="219"/>
      <c r="N136" s="220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148</v>
      </c>
      <c r="AU136" s="20" t="s">
        <v>146</v>
      </c>
    </row>
    <row r="137" s="2" customFormat="1" ht="16.5" customHeight="1">
      <c r="A137" s="41"/>
      <c r="B137" s="42"/>
      <c r="C137" s="203" t="s">
        <v>193</v>
      </c>
      <c r="D137" s="203" t="s">
        <v>140</v>
      </c>
      <c r="E137" s="204" t="s">
        <v>194</v>
      </c>
      <c r="F137" s="205" t="s">
        <v>195</v>
      </c>
      <c r="G137" s="206" t="s">
        <v>143</v>
      </c>
      <c r="H137" s="207">
        <v>133</v>
      </c>
      <c r="I137" s="208"/>
      <c r="J137" s="209">
        <f>ROUND(I137*H137,2)</f>
        <v>0</v>
      </c>
      <c r="K137" s="205" t="s">
        <v>144</v>
      </c>
      <c r="L137" s="47"/>
      <c r="M137" s="210" t="s">
        <v>19</v>
      </c>
      <c r="N137" s="211" t="s">
        <v>43</v>
      </c>
      <c r="O137" s="87"/>
      <c r="P137" s="212">
        <f>O137*H137</f>
        <v>0</v>
      </c>
      <c r="Q137" s="212">
        <v>0.00025999999999999998</v>
      </c>
      <c r="R137" s="212">
        <f>Q137*H137</f>
        <v>0.03458</v>
      </c>
      <c r="S137" s="212">
        <v>0</v>
      </c>
      <c r="T137" s="213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4" t="s">
        <v>145</v>
      </c>
      <c r="AT137" s="214" t="s">
        <v>140</v>
      </c>
      <c r="AU137" s="214" t="s">
        <v>146</v>
      </c>
      <c r="AY137" s="20" t="s">
        <v>137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20" t="s">
        <v>146</v>
      </c>
      <c r="BK137" s="215">
        <f>ROUND(I137*H137,2)</f>
        <v>0</v>
      </c>
      <c r="BL137" s="20" t="s">
        <v>145</v>
      </c>
      <c r="BM137" s="214" t="s">
        <v>196</v>
      </c>
    </row>
    <row r="138" s="2" customFormat="1">
      <c r="A138" s="41"/>
      <c r="B138" s="42"/>
      <c r="C138" s="43"/>
      <c r="D138" s="216" t="s">
        <v>148</v>
      </c>
      <c r="E138" s="43"/>
      <c r="F138" s="217" t="s">
        <v>197</v>
      </c>
      <c r="G138" s="43"/>
      <c r="H138" s="43"/>
      <c r="I138" s="218"/>
      <c r="J138" s="43"/>
      <c r="K138" s="43"/>
      <c r="L138" s="47"/>
      <c r="M138" s="219"/>
      <c r="N138" s="220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148</v>
      </c>
      <c r="AU138" s="20" t="s">
        <v>146</v>
      </c>
    </row>
    <row r="139" s="13" customFormat="1">
      <c r="A139" s="13"/>
      <c r="B139" s="221"/>
      <c r="C139" s="222"/>
      <c r="D139" s="223" t="s">
        <v>150</v>
      </c>
      <c r="E139" s="224" t="s">
        <v>19</v>
      </c>
      <c r="F139" s="225" t="s">
        <v>198</v>
      </c>
      <c r="G139" s="222"/>
      <c r="H139" s="226">
        <v>133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150</v>
      </c>
      <c r="AU139" s="232" t="s">
        <v>146</v>
      </c>
      <c r="AV139" s="13" t="s">
        <v>146</v>
      </c>
      <c r="AW139" s="13" t="s">
        <v>32</v>
      </c>
      <c r="AX139" s="13" t="s">
        <v>79</v>
      </c>
      <c r="AY139" s="232" t="s">
        <v>137</v>
      </c>
    </row>
    <row r="140" s="2" customFormat="1" ht="16.5" customHeight="1">
      <c r="A140" s="41"/>
      <c r="B140" s="42"/>
      <c r="C140" s="203" t="s">
        <v>199</v>
      </c>
      <c r="D140" s="203" t="s">
        <v>140</v>
      </c>
      <c r="E140" s="204" t="s">
        <v>200</v>
      </c>
      <c r="F140" s="205" t="s">
        <v>201</v>
      </c>
      <c r="G140" s="206" t="s">
        <v>143</v>
      </c>
      <c r="H140" s="207">
        <v>10</v>
      </c>
      <c r="I140" s="208"/>
      <c r="J140" s="209">
        <f>ROUND(I140*H140,2)</f>
        <v>0</v>
      </c>
      <c r="K140" s="205" t="s">
        <v>144</v>
      </c>
      <c r="L140" s="47"/>
      <c r="M140" s="210" t="s">
        <v>19</v>
      </c>
      <c r="N140" s="211" t="s">
        <v>43</v>
      </c>
      <c r="O140" s="87"/>
      <c r="P140" s="212">
        <f>O140*H140</f>
        <v>0</v>
      </c>
      <c r="Q140" s="212">
        <v>0.056000000000000001</v>
      </c>
      <c r="R140" s="212">
        <f>Q140*H140</f>
        <v>0.56000000000000005</v>
      </c>
      <c r="S140" s="212">
        <v>0</v>
      </c>
      <c r="T140" s="213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4" t="s">
        <v>145</v>
      </c>
      <c r="AT140" s="214" t="s">
        <v>140</v>
      </c>
      <c r="AU140" s="214" t="s">
        <v>146</v>
      </c>
      <c r="AY140" s="20" t="s">
        <v>137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20" t="s">
        <v>146</v>
      </c>
      <c r="BK140" s="215">
        <f>ROUND(I140*H140,2)</f>
        <v>0</v>
      </c>
      <c r="BL140" s="20" t="s">
        <v>145</v>
      </c>
      <c r="BM140" s="214" t="s">
        <v>202</v>
      </c>
    </row>
    <row r="141" s="2" customFormat="1">
      <c r="A141" s="41"/>
      <c r="B141" s="42"/>
      <c r="C141" s="43"/>
      <c r="D141" s="216" t="s">
        <v>148</v>
      </c>
      <c r="E141" s="43"/>
      <c r="F141" s="217" t="s">
        <v>203</v>
      </c>
      <c r="G141" s="43"/>
      <c r="H141" s="43"/>
      <c r="I141" s="218"/>
      <c r="J141" s="43"/>
      <c r="K141" s="43"/>
      <c r="L141" s="47"/>
      <c r="M141" s="219"/>
      <c r="N141" s="220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148</v>
      </c>
      <c r="AU141" s="20" t="s">
        <v>146</v>
      </c>
    </row>
    <row r="142" s="2" customFormat="1" ht="24.15" customHeight="1">
      <c r="A142" s="41"/>
      <c r="B142" s="42"/>
      <c r="C142" s="203" t="s">
        <v>8</v>
      </c>
      <c r="D142" s="203" t="s">
        <v>140</v>
      </c>
      <c r="E142" s="204" t="s">
        <v>204</v>
      </c>
      <c r="F142" s="205" t="s">
        <v>205</v>
      </c>
      <c r="G142" s="206" t="s">
        <v>143</v>
      </c>
      <c r="H142" s="207">
        <v>133</v>
      </c>
      <c r="I142" s="208"/>
      <c r="J142" s="209">
        <f>ROUND(I142*H142,2)</f>
        <v>0</v>
      </c>
      <c r="K142" s="205" t="s">
        <v>144</v>
      </c>
      <c r="L142" s="47"/>
      <c r="M142" s="210" t="s">
        <v>19</v>
      </c>
      <c r="N142" s="211" t="s">
        <v>43</v>
      </c>
      <c r="O142" s="87"/>
      <c r="P142" s="212">
        <f>O142*H142</f>
        <v>0</v>
      </c>
      <c r="Q142" s="212">
        <v>0.0043800000000000002</v>
      </c>
      <c r="R142" s="212">
        <f>Q142*H142</f>
        <v>0.58254000000000006</v>
      </c>
      <c r="S142" s="212">
        <v>0</v>
      </c>
      <c r="T142" s="213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4" t="s">
        <v>145</v>
      </c>
      <c r="AT142" s="214" t="s">
        <v>140</v>
      </c>
      <c r="AU142" s="214" t="s">
        <v>146</v>
      </c>
      <c r="AY142" s="20" t="s">
        <v>137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20" t="s">
        <v>146</v>
      </c>
      <c r="BK142" s="215">
        <f>ROUND(I142*H142,2)</f>
        <v>0</v>
      </c>
      <c r="BL142" s="20" t="s">
        <v>145</v>
      </c>
      <c r="BM142" s="214" t="s">
        <v>206</v>
      </c>
    </row>
    <row r="143" s="2" customFormat="1">
      <c r="A143" s="41"/>
      <c r="B143" s="42"/>
      <c r="C143" s="43"/>
      <c r="D143" s="216" t="s">
        <v>148</v>
      </c>
      <c r="E143" s="43"/>
      <c r="F143" s="217" t="s">
        <v>207</v>
      </c>
      <c r="G143" s="43"/>
      <c r="H143" s="43"/>
      <c r="I143" s="218"/>
      <c r="J143" s="43"/>
      <c r="K143" s="43"/>
      <c r="L143" s="47"/>
      <c r="M143" s="219"/>
      <c r="N143" s="220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148</v>
      </c>
      <c r="AU143" s="20" t="s">
        <v>146</v>
      </c>
    </row>
    <row r="144" s="2" customFormat="1" ht="16.5" customHeight="1">
      <c r="A144" s="41"/>
      <c r="B144" s="42"/>
      <c r="C144" s="203" t="s">
        <v>208</v>
      </c>
      <c r="D144" s="203" t="s">
        <v>140</v>
      </c>
      <c r="E144" s="204" t="s">
        <v>209</v>
      </c>
      <c r="F144" s="205" t="s">
        <v>210</v>
      </c>
      <c r="G144" s="206" t="s">
        <v>143</v>
      </c>
      <c r="H144" s="207">
        <v>133</v>
      </c>
      <c r="I144" s="208"/>
      <c r="J144" s="209">
        <f>ROUND(I144*H144,2)</f>
        <v>0</v>
      </c>
      <c r="K144" s="205" t="s">
        <v>144</v>
      </c>
      <c r="L144" s="47"/>
      <c r="M144" s="210" t="s">
        <v>19</v>
      </c>
      <c r="N144" s="211" t="s">
        <v>43</v>
      </c>
      <c r="O144" s="87"/>
      <c r="P144" s="212">
        <f>O144*H144</f>
        <v>0</v>
      </c>
      <c r="Q144" s="212">
        <v>0.0040000000000000001</v>
      </c>
      <c r="R144" s="212">
        <f>Q144*H144</f>
        <v>0.53200000000000003</v>
      </c>
      <c r="S144" s="212">
        <v>0</v>
      </c>
      <c r="T144" s="213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4" t="s">
        <v>145</v>
      </c>
      <c r="AT144" s="214" t="s">
        <v>140</v>
      </c>
      <c r="AU144" s="214" t="s">
        <v>146</v>
      </c>
      <c r="AY144" s="20" t="s">
        <v>137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20" t="s">
        <v>146</v>
      </c>
      <c r="BK144" s="215">
        <f>ROUND(I144*H144,2)</f>
        <v>0</v>
      </c>
      <c r="BL144" s="20" t="s">
        <v>145</v>
      </c>
      <c r="BM144" s="214" t="s">
        <v>211</v>
      </c>
    </row>
    <row r="145" s="2" customFormat="1">
      <c r="A145" s="41"/>
      <c r="B145" s="42"/>
      <c r="C145" s="43"/>
      <c r="D145" s="216" t="s">
        <v>148</v>
      </c>
      <c r="E145" s="43"/>
      <c r="F145" s="217" t="s">
        <v>212</v>
      </c>
      <c r="G145" s="43"/>
      <c r="H145" s="43"/>
      <c r="I145" s="218"/>
      <c r="J145" s="43"/>
      <c r="K145" s="43"/>
      <c r="L145" s="47"/>
      <c r="M145" s="219"/>
      <c r="N145" s="220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148</v>
      </c>
      <c r="AU145" s="20" t="s">
        <v>146</v>
      </c>
    </row>
    <row r="146" s="2" customFormat="1" ht="24.15" customHeight="1">
      <c r="A146" s="41"/>
      <c r="B146" s="42"/>
      <c r="C146" s="203" t="s">
        <v>213</v>
      </c>
      <c r="D146" s="203" t="s">
        <v>140</v>
      </c>
      <c r="E146" s="204" t="s">
        <v>214</v>
      </c>
      <c r="F146" s="205" t="s">
        <v>215</v>
      </c>
      <c r="G146" s="206" t="s">
        <v>143</v>
      </c>
      <c r="H146" s="207">
        <v>5</v>
      </c>
      <c r="I146" s="208"/>
      <c r="J146" s="209">
        <f>ROUND(I146*H146,2)</f>
        <v>0</v>
      </c>
      <c r="K146" s="205" t="s">
        <v>144</v>
      </c>
      <c r="L146" s="47"/>
      <c r="M146" s="210" t="s">
        <v>19</v>
      </c>
      <c r="N146" s="211" t="s">
        <v>43</v>
      </c>
      <c r="O146" s="87"/>
      <c r="P146" s="212">
        <f>O146*H146</f>
        <v>0</v>
      </c>
      <c r="Q146" s="212">
        <v>0.018380000000000001</v>
      </c>
      <c r="R146" s="212">
        <f>Q146*H146</f>
        <v>0.091900000000000009</v>
      </c>
      <c r="S146" s="212">
        <v>0</v>
      </c>
      <c r="T146" s="213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4" t="s">
        <v>145</v>
      </c>
      <c r="AT146" s="214" t="s">
        <v>140</v>
      </c>
      <c r="AU146" s="214" t="s">
        <v>146</v>
      </c>
      <c r="AY146" s="20" t="s">
        <v>137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20" t="s">
        <v>146</v>
      </c>
      <c r="BK146" s="215">
        <f>ROUND(I146*H146,2)</f>
        <v>0</v>
      </c>
      <c r="BL146" s="20" t="s">
        <v>145</v>
      </c>
      <c r="BM146" s="214" t="s">
        <v>216</v>
      </c>
    </row>
    <row r="147" s="2" customFormat="1">
      <c r="A147" s="41"/>
      <c r="B147" s="42"/>
      <c r="C147" s="43"/>
      <c r="D147" s="216" t="s">
        <v>148</v>
      </c>
      <c r="E147" s="43"/>
      <c r="F147" s="217" t="s">
        <v>217</v>
      </c>
      <c r="G147" s="43"/>
      <c r="H147" s="43"/>
      <c r="I147" s="218"/>
      <c r="J147" s="43"/>
      <c r="K147" s="43"/>
      <c r="L147" s="47"/>
      <c r="M147" s="219"/>
      <c r="N147" s="220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148</v>
      </c>
      <c r="AU147" s="20" t="s">
        <v>146</v>
      </c>
    </row>
    <row r="148" s="2" customFormat="1" ht="24.15" customHeight="1">
      <c r="A148" s="41"/>
      <c r="B148" s="42"/>
      <c r="C148" s="203" t="s">
        <v>218</v>
      </c>
      <c r="D148" s="203" t="s">
        <v>140</v>
      </c>
      <c r="E148" s="204" t="s">
        <v>219</v>
      </c>
      <c r="F148" s="205" t="s">
        <v>220</v>
      </c>
      <c r="G148" s="206" t="s">
        <v>143</v>
      </c>
      <c r="H148" s="207">
        <v>5</v>
      </c>
      <c r="I148" s="208"/>
      <c r="J148" s="209">
        <f>ROUND(I148*H148,2)</f>
        <v>0</v>
      </c>
      <c r="K148" s="205" t="s">
        <v>144</v>
      </c>
      <c r="L148" s="47"/>
      <c r="M148" s="210" t="s">
        <v>19</v>
      </c>
      <c r="N148" s="211" t="s">
        <v>43</v>
      </c>
      <c r="O148" s="87"/>
      <c r="P148" s="212">
        <f>O148*H148</f>
        <v>0</v>
      </c>
      <c r="Q148" s="212">
        <v>0.0079000000000000008</v>
      </c>
      <c r="R148" s="212">
        <f>Q148*H148</f>
        <v>0.039500000000000007</v>
      </c>
      <c r="S148" s="212">
        <v>0</v>
      </c>
      <c r="T148" s="213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4" t="s">
        <v>145</v>
      </c>
      <c r="AT148" s="214" t="s">
        <v>140</v>
      </c>
      <c r="AU148" s="214" t="s">
        <v>146</v>
      </c>
      <c r="AY148" s="20" t="s">
        <v>137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20" t="s">
        <v>146</v>
      </c>
      <c r="BK148" s="215">
        <f>ROUND(I148*H148,2)</f>
        <v>0</v>
      </c>
      <c r="BL148" s="20" t="s">
        <v>145</v>
      </c>
      <c r="BM148" s="214" t="s">
        <v>221</v>
      </c>
    </row>
    <row r="149" s="2" customFormat="1">
      <c r="A149" s="41"/>
      <c r="B149" s="42"/>
      <c r="C149" s="43"/>
      <c r="D149" s="216" t="s">
        <v>148</v>
      </c>
      <c r="E149" s="43"/>
      <c r="F149" s="217" t="s">
        <v>222</v>
      </c>
      <c r="G149" s="43"/>
      <c r="H149" s="43"/>
      <c r="I149" s="218"/>
      <c r="J149" s="43"/>
      <c r="K149" s="43"/>
      <c r="L149" s="47"/>
      <c r="M149" s="219"/>
      <c r="N149" s="220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148</v>
      </c>
      <c r="AU149" s="20" t="s">
        <v>146</v>
      </c>
    </row>
    <row r="150" s="2" customFormat="1" ht="24.15" customHeight="1">
      <c r="A150" s="41"/>
      <c r="B150" s="42"/>
      <c r="C150" s="203" t="s">
        <v>223</v>
      </c>
      <c r="D150" s="203" t="s">
        <v>140</v>
      </c>
      <c r="E150" s="204" t="s">
        <v>224</v>
      </c>
      <c r="F150" s="205" t="s">
        <v>225</v>
      </c>
      <c r="G150" s="206" t="s">
        <v>143</v>
      </c>
      <c r="H150" s="207">
        <v>12.800000000000001</v>
      </c>
      <c r="I150" s="208"/>
      <c r="J150" s="209">
        <f>ROUND(I150*H150,2)</f>
        <v>0</v>
      </c>
      <c r="K150" s="205" t="s">
        <v>144</v>
      </c>
      <c r="L150" s="47"/>
      <c r="M150" s="210" t="s">
        <v>19</v>
      </c>
      <c r="N150" s="211" t="s">
        <v>43</v>
      </c>
      <c r="O150" s="87"/>
      <c r="P150" s="212">
        <f>O150*H150</f>
        <v>0</v>
      </c>
      <c r="Q150" s="212">
        <v>0.012</v>
      </c>
      <c r="R150" s="212">
        <f>Q150*H150</f>
        <v>0.15360000000000001</v>
      </c>
      <c r="S150" s="212">
        <v>0</v>
      </c>
      <c r="T150" s="213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4" t="s">
        <v>145</v>
      </c>
      <c r="AT150" s="214" t="s">
        <v>140</v>
      </c>
      <c r="AU150" s="214" t="s">
        <v>146</v>
      </c>
      <c r="AY150" s="20" t="s">
        <v>137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20" t="s">
        <v>146</v>
      </c>
      <c r="BK150" s="215">
        <f>ROUND(I150*H150,2)</f>
        <v>0</v>
      </c>
      <c r="BL150" s="20" t="s">
        <v>145</v>
      </c>
      <c r="BM150" s="214" t="s">
        <v>226</v>
      </c>
    </row>
    <row r="151" s="2" customFormat="1">
      <c r="A151" s="41"/>
      <c r="B151" s="42"/>
      <c r="C151" s="43"/>
      <c r="D151" s="216" t="s">
        <v>148</v>
      </c>
      <c r="E151" s="43"/>
      <c r="F151" s="217" t="s">
        <v>227</v>
      </c>
      <c r="G151" s="43"/>
      <c r="H151" s="43"/>
      <c r="I151" s="218"/>
      <c r="J151" s="43"/>
      <c r="K151" s="43"/>
      <c r="L151" s="47"/>
      <c r="M151" s="219"/>
      <c r="N151" s="220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148</v>
      </c>
      <c r="AU151" s="20" t="s">
        <v>146</v>
      </c>
    </row>
    <row r="152" s="2" customFormat="1" ht="33" customHeight="1">
      <c r="A152" s="41"/>
      <c r="B152" s="42"/>
      <c r="C152" s="203" t="s">
        <v>228</v>
      </c>
      <c r="D152" s="203" t="s">
        <v>140</v>
      </c>
      <c r="E152" s="204" t="s">
        <v>229</v>
      </c>
      <c r="F152" s="205" t="s">
        <v>230</v>
      </c>
      <c r="G152" s="206" t="s">
        <v>143</v>
      </c>
      <c r="H152" s="207">
        <v>12.800000000000001</v>
      </c>
      <c r="I152" s="208"/>
      <c r="J152" s="209">
        <f>ROUND(I152*H152,2)</f>
        <v>0</v>
      </c>
      <c r="K152" s="205" t="s">
        <v>144</v>
      </c>
      <c r="L152" s="47"/>
      <c r="M152" s="210" t="s">
        <v>19</v>
      </c>
      <c r="N152" s="211" t="s">
        <v>43</v>
      </c>
      <c r="O152" s="87"/>
      <c r="P152" s="212">
        <f>O152*H152</f>
        <v>0</v>
      </c>
      <c r="Q152" s="212">
        <v>0.0060000000000000001</v>
      </c>
      <c r="R152" s="212">
        <f>Q152*H152</f>
        <v>0.076800000000000007</v>
      </c>
      <c r="S152" s="212">
        <v>0</v>
      </c>
      <c r="T152" s="213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4" t="s">
        <v>145</v>
      </c>
      <c r="AT152" s="214" t="s">
        <v>140</v>
      </c>
      <c r="AU152" s="214" t="s">
        <v>146</v>
      </c>
      <c r="AY152" s="20" t="s">
        <v>137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20" t="s">
        <v>146</v>
      </c>
      <c r="BK152" s="215">
        <f>ROUND(I152*H152,2)</f>
        <v>0</v>
      </c>
      <c r="BL152" s="20" t="s">
        <v>145</v>
      </c>
      <c r="BM152" s="214" t="s">
        <v>231</v>
      </c>
    </row>
    <row r="153" s="2" customFormat="1">
      <c r="A153" s="41"/>
      <c r="B153" s="42"/>
      <c r="C153" s="43"/>
      <c r="D153" s="216" t="s">
        <v>148</v>
      </c>
      <c r="E153" s="43"/>
      <c r="F153" s="217" t="s">
        <v>232</v>
      </c>
      <c r="G153" s="43"/>
      <c r="H153" s="43"/>
      <c r="I153" s="218"/>
      <c r="J153" s="43"/>
      <c r="K153" s="43"/>
      <c r="L153" s="47"/>
      <c r="M153" s="219"/>
      <c r="N153" s="220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148</v>
      </c>
      <c r="AU153" s="20" t="s">
        <v>146</v>
      </c>
    </row>
    <row r="154" s="2" customFormat="1" ht="24.15" customHeight="1">
      <c r="A154" s="41"/>
      <c r="B154" s="42"/>
      <c r="C154" s="203" t="s">
        <v>233</v>
      </c>
      <c r="D154" s="203" t="s">
        <v>140</v>
      </c>
      <c r="E154" s="204" t="s">
        <v>234</v>
      </c>
      <c r="F154" s="205" t="s">
        <v>235</v>
      </c>
      <c r="G154" s="206" t="s">
        <v>143</v>
      </c>
      <c r="H154" s="207">
        <v>12.800000000000001</v>
      </c>
      <c r="I154" s="208"/>
      <c r="J154" s="209">
        <f>ROUND(I154*H154,2)</f>
        <v>0</v>
      </c>
      <c r="K154" s="205" t="s">
        <v>144</v>
      </c>
      <c r="L154" s="47"/>
      <c r="M154" s="210" t="s">
        <v>19</v>
      </c>
      <c r="N154" s="211" t="s">
        <v>43</v>
      </c>
      <c r="O154" s="87"/>
      <c r="P154" s="212">
        <f>O154*H154</f>
        <v>0</v>
      </c>
      <c r="Q154" s="212">
        <v>0.02</v>
      </c>
      <c r="R154" s="212">
        <f>Q154*H154</f>
        <v>0.25600000000000001</v>
      </c>
      <c r="S154" s="212">
        <v>0</v>
      </c>
      <c r="T154" s="213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4" t="s">
        <v>145</v>
      </c>
      <c r="AT154" s="214" t="s">
        <v>140</v>
      </c>
      <c r="AU154" s="214" t="s">
        <v>146</v>
      </c>
      <c r="AY154" s="20" t="s">
        <v>137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20" t="s">
        <v>146</v>
      </c>
      <c r="BK154" s="215">
        <f>ROUND(I154*H154,2)</f>
        <v>0</v>
      </c>
      <c r="BL154" s="20" t="s">
        <v>145</v>
      </c>
      <c r="BM154" s="214" t="s">
        <v>236</v>
      </c>
    </row>
    <row r="155" s="2" customFormat="1">
      <c r="A155" s="41"/>
      <c r="B155" s="42"/>
      <c r="C155" s="43"/>
      <c r="D155" s="216" t="s">
        <v>148</v>
      </c>
      <c r="E155" s="43"/>
      <c r="F155" s="217" t="s">
        <v>237</v>
      </c>
      <c r="G155" s="43"/>
      <c r="H155" s="43"/>
      <c r="I155" s="218"/>
      <c r="J155" s="43"/>
      <c r="K155" s="43"/>
      <c r="L155" s="47"/>
      <c r="M155" s="219"/>
      <c r="N155" s="220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148</v>
      </c>
      <c r="AU155" s="20" t="s">
        <v>146</v>
      </c>
    </row>
    <row r="156" s="2" customFormat="1" ht="24.15" customHeight="1">
      <c r="A156" s="41"/>
      <c r="B156" s="42"/>
      <c r="C156" s="203" t="s">
        <v>238</v>
      </c>
      <c r="D156" s="203" t="s">
        <v>140</v>
      </c>
      <c r="E156" s="204" t="s">
        <v>239</v>
      </c>
      <c r="F156" s="205" t="s">
        <v>240</v>
      </c>
      <c r="G156" s="206" t="s">
        <v>143</v>
      </c>
      <c r="H156" s="207">
        <v>12.800000000000001</v>
      </c>
      <c r="I156" s="208"/>
      <c r="J156" s="209">
        <f>ROUND(I156*H156,2)</f>
        <v>0</v>
      </c>
      <c r="K156" s="205" t="s">
        <v>144</v>
      </c>
      <c r="L156" s="47"/>
      <c r="M156" s="210" t="s">
        <v>19</v>
      </c>
      <c r="N156" s="211" t="s">
        <v>43</v>
      </c>
      <c r="O156" s="87"/>
      <c r="P156" s="212">
        <f>O156*H156</f>
        <v>0</v>
      </c>
      <c r="Q156" s="212">
        <v>0.0050000000000000001</v>
      </c>
      <c r="R156" s="212">
        <f>Q156*H156</f>
        <v>0.064000000000000001</v>
      </c>
      <c r="S156" s="212">
        <v>0</v>
      </c>
      <c r="T156" s="213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4" t="s">
        <v>145</v>
      </c>
      <c r="AT156" s="214" t="s">
        <v>140</v>
      </c>
      <c r="AU156" s="214" t="s">
        <v>146</v>
      </c>
      <c r="AY156" s="20" t="s">
        <v>137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20" t="s">
        <v>146</v>
      </c>
      <c r="BK156" s="215">
        <f>ROUND(I156*H156,2)</f>
        <v>0</v>
      </c>
      <c r="BL156" s="20" t="s">
        <v>145</v>
      </c>
      <c r="BM156" s="214" t="s">
        <v>241</v>
      </c>
    </row>
    <row r="157" s="2" customFormat="1">
      <c r="A157" s="41"/>
      <c r="B157" s="42"/>
      <c r="C157" s="43"/>
      <c r="D157" s="216" t="s">
        <v>148</v>
      </c>
      <c r="E157" s="43"/>
      <c r="F157" s="217" t="s">
        <v>242</v>
      </c>
      <c r="G157" s="43"/>
      <c r="H157" s="43"/>
      <c r="I157" s="218"/>
      <c r="J157" s="43"/>
      <c r="K157" s="43"/>
      <c r="L157" s="47"/>
      <c r="M157" s="219"/>
      <c r="N157" s="220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148</v>
      </c>
      <c r="AU157" s="20" t="s">
        <v>146</v>
      </c>
    </row>
    <row r="158" s="2" customFormat="1" ht="16.5" customHeight="1">
      <c r="A158" s="41"/>
      <c r="B158" s="42"/>
      <c r="C158" s="203" t="s">
        <v>243</v>
      </c>
      <c r="D158" s="203" t="s">
        <v>140</v>
      </c>
      <c r="E158" s="204" t="s">
        <v>244</v>
      </c>
      <c r="F158" s="205" t="s">
        <v>245</v>
      </c>
      <c r="G158" s="206" t="s">
        <v>143</v>
      </c>
      <c r="H158" s="207">
        <v>12.800000000000001</v>
      </c>
      <c r="I158" s="208"/>
      <c r="J158" s="209">
        <f>ROUND(I158*H158,2)</f>
        <v>0</v>
      </c>
      <c r="K158" s="205" t="s">
        <v>144</v>
      </c>
      <c r="L158" s="47"/>
      <c r="M158" s="210" t="s">
        <v>19</v>
      </c>
      <c r="N158" s="211" t="s">
        <v>43</v>
      </c>
      <c r="O158" s="87"/>
      <c r="P158" s="212">
        <f>O158*H158</f>
        <v>0</v>
      </c>
      <c r="Q158" s="212">
        <v>0.0040000000000000001</v>
      </c>
      <c r="R158" s="212">
        <f>Q158*H158</f>
        <v>0.051200000000000002</v>
      </c>
      <c r="S158" s="212">
        <v>0</v>
      </c>
      <c r="T158" s="213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4" t="s">
        <v>145</v>
      </c>
      <c r="AT158" s="214" t="s">
        <v>140</v>
      </c>
      <c r="AU158" s="214" t="s">
        <v>146</v>
      </c>
      <c r="AY158" s="20" t="s">
        <v>137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20" t="s">
        <v>146</v>
      </c>
      <c r="BK158" s="215">
        <f>ROUND(I158*H158,2)</f>
        <v>0</v>
      </c>
      <c r="BL158" s="20" t="s">
        <v>145</v>
      </c>
      <c r="BM158" s="214" t="s">
        <v>246</v>
      </c>
    </row>
    <row r="159" s="2" customFormat="1">
      <c r="A159" s="41"/>
      <c r="B159" s="42"/>
      <c r="C159" s="43"/>
      <c r="D159" s="216" t="s">
        <v>148</v>
      </c>
      <c r="E159" s="43"/>
      <c r="F159" s="217" t="s">
        <v>247</v>
      </c>
      <c r="G159" s="43"/>
      <c r="H159" s="43"/>
      <c r="I159" s="218"/>
      <c r="J159" s="43"/>
      <c r="K159" s="43"/>
      <c r="L159" s="47"/>
      <c r="M159" s="219"/>
      <c r="N159" s="220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148</v>
      </c>
      <c r="AU159" s="20" t="s">
        <v>146</v>
      </c>
    </row>
    <row r="160" s="2" customFormat="1" ht="24.15" customHeight="1">
      <c r="A160" s="41"/>
      <c r="B160" s="42"/>
      <c r="C160" s="203" t="s">
        <v>7</v>
      </c>
      <c r="D160" s="203" t="s">
        <v>140</v>
      </c>
      <c r="E160" s="204" t="s">
        <v>248</v>
      </c>
      <c r="F160" s="205" t="s">
        <v>249</v>
      </c>
      <c r="G160" s="206" t="s">
        <v>143</v>
      </c>
      <c r="H160" s="207">
        <v>27.300000000000001</v>
      </c>
      <c r="I160" s="208"/>
      <c r="J160" s="209">
        <f>ROUND(I160*H160,2)</f>
        <v>0</v>
      </c>
      <c r="K160" s="205" t="s">
        <v>144</v>
      </c>
      <c r="L160" s="47"/>
      <c r="M160" s="210" t="s">
        <v>19</v>
      </c>
      <c r="N160" s="211" t="s">
        <v>43</v>
      </c>
      <c r="O160" s="87"/>
      <c r="P160" s="212">
        <f>O160*H160</f>
        <v>0</v>
      </c>
      <c r="Q160" s="212">
        <v>0.015400000000000001</v>
      </c>
      <c r="R160" s="212">
        <f>Q160*H160</f>
        <v>0.42042000000000002</v>
      </c>
      <c r="S160" s="212">
        <v>0</v>
      </c>
      <c r="T160" s="213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4" t="s">
        <v>145</v>
      </c>
      <c r="AT160" s="214" t="s">
        <v>140</v>
      </c>
      <c r="AU160" s="214" t="s">
        <v>146</v>
      </c>
      <c r="AY160" s="20" t="s">
        <v>137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20" t="s">
        <v>146</v>
      </c>
      <c r="BK160" s="215">
        <f>ROUND(I160*H160,2)</f>
        <v>0</v>
      </c>
      <c r="BL160" s="20" t="s">
        <v>145</v>
      </c>
      <c r="BM160" s="214" t="s">
        <v>250</v>
      </c>
    </row>
    <row r="161" s="2" customFormat="1">
      <c r="A161" s="41"/>
      <c r="B161" s="42"/>
      <c r="C161" s="43"/>
      <c r="D161" s="216" t="s">
        <v>148</v>
      </c>
      <c r="E161" s="43"/>
      <c r="F161" s="217" t="s">
        <v>251</v>
      </c>
      <c r="G161" s="43"/>
      <c r="H161" s="43"/>
      <c r="I161" s="218"/>
      <c r="J161" s="43"/>
      <c r="K161" s="43"/>
      <c r="L161" s="47"/>
      <c r="M161" s="219"/>
      <c r="N161" s="220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148</v>
      </c>
      <c r="AU161" s="20" t="s">
        <v>146</v>
      </c>
    </row>
    <row r="162" s="2" customFormat="1" ht="21.75" customHeight="1">
      <c r="A162" s="41"/>
      <c r="B162" s="42"/>
      <c r="C162" s="203" t="s">
        <v>252</v>
      </c>
      <c r="D162" s="203" t="s">
        <v>140</v>
      </c>
      <c r="E162" s="204" t="s">
        <v>253</v>
      </c>
      <c r="F162" s="205" t="s">
        <v>254</v>
      </c>
      <c r="G162" s="206" t="s">
        <v>143</v>
      </c>
      <c r="H162" s="207">
        <v>9</v>
      </c>
      <c r="I162" s="208"/>
      <c r="J162" s="209">
        <f>ROUND(I162*H162,2)</f>
        <v>0</v>
      </c>
      <c r="K162" s="205" t="s">
        <v>144</v>
      </c>
      <c r="L162" s="47"/>
      <c r="M162" s="210" t="s">
        <v>19</v>
      </c>
      <c r="N162" s="211" t="s">
        <v>43</v>
      </c>
      <c r="O162" s="87"/>
      <c r="P162" s="212">
        <f>O162*H162</f>
        <v>0</v>
      </c>
      <c r="Q162" s="212">
        <v>0.00011</v>
      </c>
      <c r="R162" s="212">
        <f>Q162*H162</f>
        <v>0.00098999999999999999</v>
      </c>
      <c r="S162" s="212">
        <v>6.0000000000000002E-05</v>
      </c>
      <c r="T162" s="213">
        <f>S162*H162</f>
        <v>0.00054000000000000001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4" t="s">
        <v>145</v>
      </c>
      <c r="AT162" s="214" t="s">
        <v>140</v>
      </c>
      <c r="AU162" s="214" t="s">
        <v>146</v>
      </c>
      <c r="AY162" s="20" t="s">
        <v>137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20" t="s">
        <v>146</v>
      </c>
      <c r="BK162" s="215">
        <f>ROUND(I162*H162,2)</f>
        <v>0</v>
      </c>
      <c r="BL162" s="20" t="s">
        <v>145</v>
      </c>
      <c r="BM162" s="214" t="s">
        <v>255</v>
      </c>
    </row>
    <row r="163" s="2" customFormat="1">
      <c r="A163" s="41"/>
      <c r="B163" s="42"/>
      <c r="C163" s="43"/>
      <c r="D163" s="216" t="s">
        <v>148</v>
      </c>
      <c r="E163" s="43"/>
      <c r="F163" s="217" t="s">
        <v>256</v>
      </c>
      <c r="G163" s="43"/>
      <c r="H163" s="43"/>
      <c r="I163" s="218"/>
      <c r="J163" s="43"/>
      <c r="K163" s="43"/>
      <c r="L163" s="47"/>
      <c r="M163" s="219"/>
      <c r="N163" s="220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148</v>
      </c>
      <c r="AU163" s="20" t="s">
        <v>146</v>
      </c>
    </row>
    <row r="164" s="2" customFormat="1" ht="16.5" customHeight="1">
      <c r="A164" s="41"/>
      <c r="B164" s="42"/>
      <c r="C164" s="203" t="s">
        <v>257</v>
      </c>
      <c r="D164" s="203" t="s">
        <v>140</v>
      </c>
      <c r="E164" s="204" t="s">
        <v>258</v>
      </c>
      <c r="F164" s="205" t="s">
        <v>259</v>
      </c>
      <c r="G164" s="206" t="s">
        <v>260</v>
      </c>
      <c r="H164" s="207">
        <v>48</v>
      </c>
      <c r="I164" s="208"/>
      <c r="J164" s="209">
        <f>ROUND(I164*H164,2)</f>
        <v>0</v>
      </c>
      <c r="K164" s="205" t="s">
        <v>144</v>
      </c>
      <c r="L164" s="47"/>
      <c r="M164" s="210" t="s">
        <v>19</v>
      </c>
      <c r="N164" s="211" t="s">
        <v>43</v>
      </c>
      <c r="O164" s="87"/>
      <c r="P164" s="212">
        <f>O164*H164</f>
        <v>0</v>
      </c>
      <c r="Q164" s="212">
        <v>0.0015</v>
      </c>
      <c r="R164" s="212">
        <f>Q164*H164</f>
        <v>0.072000000000000008</v>
      </c>
      <c r="S164" s="212">
        <v>0</v>
      </c>
      <c r="T164" s="213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4" t="s">
        <v>145</v>
      </c>
      <c r="AT164" s="214" t="s">
        <v>140</v>
      </c>
      <c r="AU164" s="214" t="s">
        <v>146</v>
      </c>
      <c r="AY164" s="20" t="s">
        <v>137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20" t="s">
        <v>146</v>
      </c>
      <c r="BK164" s="215">
        <f>ROUND(I164*H164,2)</f>
        <v>0</v>
      </c>
      <c r="BL164" s="20" t="s">
        <v>145</v>
      </c>
      <c r="BM164" s="214" t="s">
        <v>261</v>
      </c>
    </row>
    <row r="165" s="2" customFormat="1">
      <c r="A165" s="41"/>
      <c r="B165" s="42"/>
      <c r="C165" s="43"/>
      <c r="D165" s="216" t="s">
        <v>148</v>
      </c>
      <c r="E165" s="43"/>
      <c r="F165" s="217" t="s">
        <v>262</v>
      </c>
      <c r="G165" s="43"/>
      <c r="H165" s="43"/>
      <c r="I165" s="218"/>
      <c r="J165" s="43"/>
      <c r="K165" s="43"/>
      <c r="L165" s="47"/>
      <c r="M165" s="219"/>
      <c r="N165" s="220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148</v>
      </c>
      <c r="AU165" s="20" t="s">
        <v>146</v>
      </c>
    </row>
    <row r="166" s="2" customFormat="1" ht="16.5" customHeight="1">
      <c r="A166" s="41"/>
      <c r="B166" s="42"/>
      <c r="C166" s="203" t="s">
        <v>263</v>
      </c>
      <c r="D166" s="203" t="s">
        <v>140</v>
      </c>
      <c r="E166" s="204" t="s">
        <v>264</v>
      </c>
      <c r="F166" s="205" t="s">
        <v>265</v>
      </c>
      <c r="G166" s="206" t="s">
        <v>143</v>
      </c>
      <c r="H166" s="207">
        <v>1.44</v>
      </c>
      <c r="I166" s="208"/>
      <c r="J166" s="209">
        <f>ROUND(I166*H166,2)</f>
        <v>0</v>
      </c>
      <c r="K166" s="205" t="s">
        <v>144</v>
      </c>
      <c r="L166" s="47"/>
      <c r="M166" s="210" t="s">
        <v>19</v>
      </c>
      <c r="N166" s="211" t="s">
        <v>43</v>
      </c>
      <c r="O166" s="87"/>
      <c r="P166" s="212">
        <f>O166*H166</f>
        <v>0</v>
      </c>
      <c r="Q166" s="212">
        <v>0.061199999999999997</v>
      </c>
      <c r="R166" s="212">
        <f>Q166*H166</f>
        <v>0.088127999999999998</v>
      </c>
      <c r="S166" s="212">
        <v>0</v>
      </c>
      <c r="T166" s="213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4" t="s">
        <v>145</v>
      </c>
      <c r="AT166" s="214" t="s">
        <v>140</v>
      </c>
      <c r="AU166" s="214" t="s">
        <v>146</v>
      </c>
      <c r="AY166" s="20" t="s">
        <v>137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20" t="s">
        <v>146</v>
      </c>
      <c r="BK166" s="215">
        <f>ROUND(I166*H166,2)</f>
        <v>0</v>
      </c>
      <c r="BL166" s="20" t="s">
        <v>145</v>
      </c>
      <c r="BM166" s="214" t="s">
        <v>266</v>
      </c>
    </row>
    <row r="167" s="2" customFormat="1">
      <c r="A167" s="41"/>
      <c r="B167" s="42"/>
      <c r="C167" s="43"/>
      <c r="D167" s="216" t="s">
        <v>148</v>
      </c>
      <c r="E167" s="43"/>
      <c r="F167" s="217" t="s">
        <v>267</v>
      </c>
      <c r="G167" s="43"/>
      <c r="H167" s="43"/>
      <c r="I167" s="218"/>
      <c r="J167" s="43"/>
      <c r="K167" s="43"/>
      <c r="L167" s="47"/>
      <c r="M167" s="219"/>
      <c r="N167" s="220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148</v>
      </c>
      <c r="AU167" s="20" t="s">
        <v>146</v>
      </c>
    </row>
    <row r="168" s="13" customFormat="1">
      <c r="A168" s="13"/>
      <c r="B168" s="221"/>
      <c r="C168" s="222"/>
      <c r="D168" s="223" t="s">
        <v>150</v>
      </c>
      <c r="E168" s="224" t="s">
        <v>19</v>
      </c>
      <c r="F168" s="225" t="s">
        <v>268</v>
      </c>
      <c r="G168" s="222"/>
      <c r="H168" s="226">
        <v>1.44</v>
      </c>
      <c r="I168" s="227"/>
      <c r="J168" s="222"/>
      <c r="K168" s="222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150</v>
      </c>
      <c r="AU168" s="232" t="s">
        <v>146</v>
      </c>
      <c r="AV168" s="13" t="s">
        <v>146</v>
      </c>
      <c r="AW168" s="13" t="s">
        <v>32</v>
      </c>
      <c r="AX168" s="13" t="s">
        <v>79</v>
      </c>
      <c r="AY168" s="232" t="s">
        <v>137</v>
      </c>
    </row>
    <row r="169" s="2" customFormat="1" ht="24.15" customHeight="1">
      <c r="A169" s="41"/>
      <c r="B169" s="42"/>
      <c r="C169" s="203" t="s">
        <v>269</v>
      </c>
      <c r="D169" s="203" t="s">
        <v>140</v>
      </c>
      <c r="E169" s="204" t="s">
        <v>270</v>
      </c>
      <c r="F169" s="205" t="s">
        <v>271</v>
      </c>
      <c r="G169" s="206" t="s">
        <v>154</v>
      </c>
      <c r="H169" s="207">
        <v>1</v>
      </c>
      <c r="I169" s="208"/>
      <c r="J169" s="209">
        <f>ROUND(I169*H169,2)</f>
        <v>0</v>
      </c>
      <c r="K169" s="205" t="s">
        <v>144</v>
      </c>
      <c r="L169" s="47"/>
      <c r="M169" s="210" t="s">
        <v>19</v>
      </c>
      <c r="N169" s="211" t="s">
        <v>43</v>
      </c>
      <c r="O169" s="87"/>
      <c r="P169" s="212">
        <f>O169*H169</f>
        <v>0</v>
      </c>
      <c r="Q169" s="212">
        <v>0.44169999999999998</v>
      </c>
      <c r="R169" s="212">
        <f>Q169*H169</f>
        <v>0.44169999999999998</v>
      </c>
      <c r="S169" s="212">
        <v>0</v>
      </c>
      <c r="T169" s="213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4" t="s">
        <v>145</v>
      </c>
      <c r="AT169" s="214" t="s">
        <v>140</v>
      </c>
      <c r="AU169" s="214" t="s">
        <v>146</v>
      </c>
      <c r="AY169" s="20" t="s">
        <v>137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20" t="s">
        <v>146</v>
      </c>
      <c r="BK169" s="215">
        <f>ROUND(I169*H169,2)</f>
        <v>0</v>
      </c>
      <c r="BL169" s="20" t="s">
        <v>145</v>
      </c>
      <c r="BM169" s="214" t="s">
        <v>272</v>
      </c>
    </row>
    <row r="170" s="2" customFormat="1">
      <c r="A170" s="41"/>
      <c r="B170" s="42"/>
      <c r="C170" s="43"/>
      <c r="D170" s="216" t="s">
        <v>148</v>
      </c>
      <c r="E170" s="43"/>
      <c r="F170" s="217" t="s">
        <v>273</v>
      </c>
      <c r="G170" s="43"/>
      <c r="H170" s="43"/>
      <c r="I170" s="218"/>
      <c r="J170" s="43"/>
      <c r="K170" s="43"/>
      <c r="L170" s="47"/>
      <c r="M170" s="219"/>
      <c r="N170" s="220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148</v>
      </c>
      <c r="AU170" s="20" t="s">
        <v>146</v>
      </c>
    </row>
    <row r="171" s="2" customFormat="1" ht="21.75" customHeight="1">
      <c r="A171" s="41"/>
      <c r="B171" s="42"/>
      <c r="C171" s="233" t="s">
        <v>274</v>
      </c>
      <c r="D171" s="233" t="s">
        <v>157</v>
      </c>
      <c r="E171" s="234" t="s">
        <v>275</v>
      </c>
      <c r="F171" s="235" t="s">
        <v>276</v>
      </c>
      <c r="G171" s="236" t="s">
        <v>154</v>
      </c>
      <c r="H171" s="237">
        <v>1</v>
      </c>
      <c r="I171" s="238"/>
      <c r="J171" s="239">
        <f>ROUND(I171*H171,2)</f>
        <v>0</v>
      </c>
      <c r="K171" s="235" t="s">
        <v>144</v>
      </c>
      <c r="L171" s="240"/>
      <c r="M171" s="241" t="s">
        <v>19</v>
      </c>
      <c r="N171" s="242" t="s">
        <v>43</v>
      </c>
      <c r="O171" s="87"/>
      <c r="P171" s="212">
        <f>O171*H171</f>
        <v>0</v>
      </c>
      <c r="Q171" s="212">
        <v>0.012489999999999999</v>
      </c>
      <c r="R171" s="212">
        <f>Q171*H171</f>
        <v>0.012489999999999999</v>
      </c>
      <c r="S171" s="212">
        <v>0</v>
      </c>
      <c r="T171" s="213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4" t="s">
        <v>160</v>
      </c>
      <c r="AT171" s="214" t="s">
        <v>157</v>
      </c>
      <c r="AU171" s="214" t="s">
        <v>146</v>
      </c>
      <c r="AY171" s="20" t="s">
        <v>137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20" t="s">
        <v>146</v>
      </c>
      <c r="BK171" s="215">
        <f>ROUND(I171*H171,2)</f>
        <v>0</v>
      </c>
      <c r="BL171" s="20" t="s">
        <v>145</v>
      </c>
      <c r="BM171" s="214" t="s">
        <v>277</v>
      </c>
    </row>
    <row r="172" s="12" customFormat="1" ht="22.8" customHeight="1">
      <c r="A172" s="12"/>
      <c r="B172" s="187"/>
      <c r="C172" s="188"/>
      <c r="D172" s="189" t="s">
        <v>70</v>
      </c>
      <c r="E172" s="201" t="s">
        <v>188</v>
      </c>
      <c r="F172" s="201" t="s">
        <v>278</v>
      </c>
      <c r="G172" s="188"/>
      <c r="H172" s="188"/>
      <c r="I172" s="191"/>
      <c r="J172" s="202">
        <f>BK172</f>
        <v>0</v>
      </c>
      <c r="K172" s="188"/>
      <c r="L172" s="193"/>
      <c r="M172" s="194"/>
      <c r="N172" s="195"/>
      <c r="O172" s="195"/>
      <c r="P172" s="196">
        <f>SUM(P173:P205)</f>
        <v>0</v>
      </c>
      <c r="Q172" s="195"/>
      <c r="R172" s="196">
        <f>SUM(R173:R205)</f>
        <v>0.0115</v>
      </c>
      <c r="S172" s="195"/>
      <c r="T172" s="197">
        <f>SUM(T173:T205)</f>
        <v>4.8671400000000009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8" t="s">
        <v>79</v>
      </c>
      <c r="AT172" s="199" t="s">
        <v>70</v>
      </c>
      <c r="AU172" s="199" t="s">
        <v>79</v>
      </c>
      <c r="AY172" s="198" t="s">
        <v>137</v>
      </c>
      <c r="BK172" s="200">
        <f>SUM(BK173:BK205)</f>
        <v>0</v>
      </c>
    </row>
    <row r="173" s="2" customFormat="1" ht="24.15" customHeight="1">
      <c r="A173" s="41"/>
      <c r="B173" s="42"/>
      <c r="C173" s="203" t="s">
        <v>279</v>
      </c>
      <c r="D173" s="203" t="s">
        <v>140</v>
      </c>
      <c r="E173" s="204" t="s">
        <v>280</v>
      </c>
      <c r="F173" s="205" t="s">
        <v>281</v>
      </c>
      <c r="G173" s="206" t="s">
        <v>143</v>
      </c>
      <c r="H173" s="207">
        <v>49</v>
      </c>
      <c r="I173" s="208"/>
      <c r="J173" s="209">
        <f>ROUND(I173*H173,2)</f>
        <v>0</v>
      </c>
      <c r="K173" s="205" t="s">
        <v>144</v>
      </c>
      <c r="L173" s="47"/>
      <c r="M173" s="210" t="s">
        <v>19</v>
      </c>
      <c r="N173" s="211" t="s">
        <v>43</v>
      </c>
      <c r="O173" s="87"/>
      <c r="P173" s="212">
        <f>O173*H173</f>
        <v>0</v>
      </c>
      <c r="Q173" s="212">
        <v>0.00012999999999999999</v>
      </c>
      <c r="R173" s="212">
        <f>Q173*H173</f>
        <v>0.0063699999999999998</v>
      </c>
      <c r="S173" s="212">
        <v>0</v>
      </c>
      <c r="T173" s="213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4" t="s">
        <v>145</v>
      </c>
      <c r="AT173" s="214" t="s">
        <v>140</v>
      </c>
      <c r="AU173" s="214" t="s">
        <v>146</v>
      </c>
      <c r="AY173" s="20" t="s">
        <v>137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20" t="s">
        <v>146</v>
      </c>
      <c r="BK173" s="215">
        <f>ROUND(I173*H173,2)</f>
        <v>0</v>
      </c>
      <c r="BL173" s="20" t="s">
        <v>145</v>
      </c>
      <c r="BM173" s="214" t="s">
        <v>282</v>
      </c>
    </row>
    <row r="174" s="2" customFormat="1">
      <c r="A174" s="41"/>
      <c r="B174" s="42"/>
      <c r="C174" s="43"/>
      <c r="D174" s="216" t="s">
        <v>148</v>
      </c>
      <c r="E174" s="43"/>
      <c r="F174" s="217" t="s">
        <v>283</v>
      </c>
      <c r="G174" s="43"/>
      <c r="H174" s="43"/>
      <c r="I174" s="218"/>
      <c r="J174" s="43"/>
      <c r="K174" s="43"/>
      <c r="L174" s="47"/>
      <c r="M174" s="219"/>
      <c r="N174" s="220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148</v>
      </c>
      <c r="AU174" s="20" t="s">
        <v>146</v>
      </c>
    </row>
    <row r="175" s="2" customFormat="1" ht="24.15" customHeight="1">
      <c r="A175" s="41"/>
      <c r="B175" s="42"/>
      <c r="C175" s="203" t="s">
        <v>284</v>
      </c>
      <c r="D175" s="203" t="s">
        <v>140</v>
      </c>
      <c r="E175" s="204" t="s">
        <v>285</v>
      </c>
      <c r="F175" s="205" t="s">
        <v>286</v>
      </c>
      <c r="G175" s="206" t="s">
        <v>143</v>
      </c>
      <c r="H175" s="207">
        <v>18</v>
      </c>
      <c r="I175" s="208"/>
      <c r="J175" s="209">
        <f>ROUND(I175*H175,2)</f>
        <v>0</v>
      </c>
      <c r="K175" s="205" t="s">
        <v>144</v>
      </c>
      <c r="L175" s="47"/>
      <c r="M175" s="210" t="s">
        <v>19</v>
      </c>
      <c r="N175" s="211" t="s">
        <v>43</v>
      </c>
      <c r="O175" s="87"/>
      <c r="P175" s="212">
        <f>O175*H175</f>
        <v>0</v>
      </c>
      <c r="Q175" s="212">
        <v>1.0000000000000001E-05</v>
      </c>
      <c r="R175" s="212">
        <f>Q175*H175</f>
        <v>0.00018000000000000001</v>
      </c>
      <c r="S175" s="212">
        <v>0</v>
      </c>
      <c r="T175" s="213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4" t="s">
        <v>145</v>
      </c>
      <c r="AT175" s="214" t="s">
        <v>140</v>
      </c>
      <c r="AU175" s="214" t="s">
        <v>146</v>
      </c>
      <c r="AY175" s="20" t="s">
        <v>137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20" t="s">
        <v>146</v>
      </c>
      <c r="BK175" s="215">
        <f>ROUND(I175*H175,2)</f>
        <v>0</v>
      </c>
      <c r="BL175" s="20" t="s">
        <v>145</v>
      </c>
      <c r="BM175" s="214" t="s">
        <v>287</v>
      </c>
    </row>
    <row r="176" s="2" customFormat="1">
      <c r="A176" s="41"/>
      <c r="B176" s="42"/>
      <c r="C176" s="43"/>
      <c r="D176" s="216" t="s">
        <v>148</v>
      </c>
      <c r="E176" s="43"/>
      <c r="F176" s="217" t="s">
        <v>288</v>
      </c>
      <c r="G176" s="43"/>
      <c r="H176" s="43"/>
      <c r="I176" s="218"/>
      <c r="J176" s="43"/>
      <c r="K176" s="43"/>
      <c r="L176" s="47"/>
      <c r="M176" s="219"/>
      <c r="N176" s="220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148</v>
      </c>
      <c r="AU176" s="20" t="s">
        <v>146</v>
      </c>
    </row>
    <row r="177" s="2" customFormat="1" ht="24.15" customHeight="1">
      <c r="A177" s="41"/>
      <c r="B177" s="42"/>
      <c r="C177" s="203" t="s">
        <v>289</v>
      </c>
      <c r="D177" s="203" t="s">
        <v>140</v>
      </c>
      <c r="E177" s="204" t="s">
        <v>290</v>
      </c>
      <c r="F177" s="205" t="s">
        <v>291</v>
      </c>
      <c r="G177" s="206" t="s">
        <v>143</v>
      </c>
      <c r="H177" s="207">
        <v>49</v>
      </c>
      <c r="I177" s="208"/>
      <c r="J177" s="209">
        <f>ROUND(I177*H177,2)</f>
        <v>0</v>
      </c>
      <c r="K177" s="205" t="s">
        <v>144</v>
      </c>
      <c r="L177" s="47"/>
      <c r="M177" s="210" t="s">
        <v>19</v>
      </c>
      <c r="N177" s="211" t="s">
        <v>43</v>
      </c>
      <c r="O177" s="87"/>
      <c r="P177" s="212">
        <f>O177*H177</f>
        <v>0</v>
      </c>
      <c r="Q177" s="212">
        <v>4.0000000000000003E-05</v>
      </c>
      <c r="R177" s="212">
        <f>Q177*H177</f>
        <v>0.0019600000000000004</v>
      </c>
      <c r="S177" s="212">
        <v>0</v>
      </c>
      <c r="T177" s="213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4" t="s">
        <v>145</v>
      </c>
      <c r="AT177" s="214" t="s">
        <v>140</v>
      </c>
      <c r="AU177" s="214" t="s">
        <v>146</v>
      </c>
      <c r="AY177" s="20" t="s">
        <v>137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20" t="s">
        <v>146</v>
      </c>
      <c r="BK177" s="215">
        <f>ROUND(I177*H177,2)</f>
        <v>0</v>
      </c>
      <c r="BL177" s="20" t="s">
        <v>145</v>
      </c>
      <c r="BM177" s="214" t="s">
        <v>292</v>
      </c>
    </row>
    <row r="178" s="2" customFormat="1">
      <c r="A178" s="41"/>
      <c r="B178" s="42"/>
      <c r="C178" s="43"/>
      <c r="D178" s="216" t="s">
        <v>148</v>
      </c>
      <c r="E178" s="43"/>
      <c r="F178" s="217" t="s">
        <v>293</v>
      </c>
      <c r="G178" s="43"/>
      <c r="H178" s="43"/>
      <c r="I178" s="218"/>
      <c r="J178" s="43"/>
      <c r="K178" s="43"/>
      <c r="L178" s="47"/>
      <c r="M178" s="219"/>
      <c r="N178" s="220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148</v>
      </c>
      <c r="AU178" s="20" t="s">
        <v>146</v>
      </c>
    </row>
    <row r="179" s="2" customFormat="1" ht="16.5" customHeight="1">
      <c r="A179" s="41"/>
      <c r="B179" s="42"/>
      <c r="C179" s="203" t="s">
        <v>294</v>
      </c>
      <c r="D179" s="203" t="s">
        <v>140</v>
      </c>
      <c r="E179" s="204" t="s">
        <v>295</v>
      </c>
      <c r="F179" s="205" t="s">
        <v>296</v>
      </c>
      <c r="G179" s="206" t="s">
        <v>143</v>
      </c>
      <c r="H179" s="207">
        <v>49</v>
      </c>
      <c r="I179" s="208"/>
      <c r="J179" s="209">
        <f>ROUND(I179*H179,2)</f>
        <v>0</v>
      </c>
      <c r="K179" s="205" t="s">
        <v>144</v>
      </c>
      <c r="L179" s="47"/>
      <c r="M179" s="210" t="s">
        <v>19</v>
      </c>
      <c r="N179" s="211" t="s">
        <v>43</v>
      </c>
      <c r="O179" s="87"/>
      <c r="P179" s="212">
        <f>O179*H179</f>
        <v>0</v>
      </c>
      <c r="Q179" s="212">
        <v>1.0000000000000001E-05</v>
      </c>
      <c r="R179" s="212">
        <f>Q179*H179</f>
        <v>0.00049000000000000009</v>
      </c>
      <c r="S179" s="212">
        <v>0</v>
      </c>
      <c r="T179" s="213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4" t="s">
        <v>145</v>
      </c>
      <c r="AT179" s="214" t="s">
        <v>140</v>
      </c>
      <c r="AU179" s="214" t="s">
        <v>146</v>
      </c>
      <c r="AY179" s="20" t="s">
        <v>137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20" t="s">
        <v>146</v>
      </c>
      <c r="BK179" s="215">
        <f>ROUND(I179*H179,2)</f>
        <v>0</v>
      </c>
      <c r="BL179" s="20" t="s">
        <v>145</v>
      </c>
      <c r="BM179" s="214" t="s">
        <v>297</v>
      </c>
    </row>
    <row r="180" s="2" customFormat="1">
      <c r="A180" s="41"/>
      <c r="B180" s="42"/>
      <c r="C180" s="43"/>
      <c r="D180" s="216" t="s">
        <v>148</v>
      </c>
      <c r="E180" s="43"/>
      <c r="F180" s="217" t="s">
        <v>298</v>
      </c>
      <c r="G180" s="43"/>
      <c r="H180" s="43"/>
      <c r="I180" s="218"/>
      <c r="J180" s="43"/>
      <c r="K180" s="43"/>
      <c r="L180" s="47"/>
      <c r="M180" s="219"/>
      <c r="N180" s="220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148</v>
      </c>
      <c r="AU180" s="20" t="s">
        <v>146</v>
      </c>
    </row>
    <row r="181" s="2" customFormat="1" ht="16.5" customHeight="1">
      <c r="A181" s="41"/>
      <c r="B181" s="42"/>
      <c r="C181" s="203" t="s">
        <v>299</v>
      </c>
      <c r="D181" s="203" t="s">
        <v>140</v>
      </c>
      <c r="E181" s="204" t="s">
        <v>300</v>
      </c>
      <c r="F181" s="205" t="s">
        <v>301</v>
      </c>
      <c r="G181" s="206" t="s">
        <v>143</v>
      </c>
      <c r="H181" s="207">
        <v>3.6400000000000001</v>
      </c>
      <c r="I181" s="208"/>
      <c r="J181" s="209">
        <f>ROUND(I181*H181,2)</f>
        <v>0</v>
      </c>
      <c r="K181" s="205" t="s">
        <v>144</v>
      </c>
      <c r="L181" s="47"/>
      <c r="M181" s="210" t="s">
        <v>19</v>
      </c>
      <c r="N181" s="211" t="s">
        <v>43</v>
      </c>
      <c r="O181" s="87"/>
      <c r="P181" s="212">
        <f>O181*H181</f>
        <v>0</v>
      </c>
      <c r="Q181" s="212">
        <v>0</v>
      </c>
      <c r="R181" s="212">
        <f>Q181*H181</f>
        <v>0</v>
      </c>
      <c r="S181" s="212">
        <v>0.18099999999999999</v>
      </c>
      <c r="T181" s="213">
        <f>S181*H181</f>
        <v>0.65883999999999998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4" t="s">
        <v>145</v>
      </c>
      <c r="AT181" s="214" t="s">
        <v>140</v>
      </c>
      <c r="AU181" s="214" t="s">
        <v>146</v>
      </c>
      <c r="AY181" s="20" t="s">
        <v>137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20" t="s">
        <v>146</v>
      </c>
      <c r="BK181" s="215">
        <f>ROUND(I181*H181,2)</f>
        <v>0</v>
      </c>
      <c r="BL181" s="20" t="s">
        <v>145</v>
      </c>
      <c r="BM181" s="214" t="s">
        <v>302</v>
      </c>
    </row>
    <row r="182" s="2" customFormat="1">
      <c r="A182" s="41"/>
      <c r="B182" s="42"/>
      <c r="C182" s="43"/>
      <c r="D182" s="216" t="s">
        <v>148</v>
      </c>
      <c r="E182" s="43"/>
      <c r="F182" s="217" t="s">
        <v>303</v>
      </c>
      <c r="G182" s="43"/>
      <c r="H182" s="43"/>
      <c r="I182" s="218"/>
      <c r="J182" s="43"/>
      <c r="K182" s="43"/>
      <c r="L182" s="47"/>
      <c r="M182" s="219"/>
      <c r="N182" s="220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148</v>
      </c>
      <c r="AU182" s="20" t="s">
        <v>146</v>
      </c>
    </row>
    <row r="183" s="2" customFormat="1" ht="16.5" customHeight="1">
      <c r="A183" s="41"/>
      <c r="B183" s="42"/>
      <c r="C183" s="203" t="s">
        <v>304</v>
      </c>
      <c r="D183" s="203" t="s">
        <v>140</v>
      </c>
      <c r="E183" s="204" t="s">
        <v>305</v>
      </c>
      <c r="F183" s="205" t="s">
        <v>306</v>
      </c>
      <c r="G183" s="206" t="s">
        <v>143</v>
      </c>
      <c r="H183" s="207">
        <v>6</v>
      </c>
      <c r="I183" s="208"/>
      <c r="J183" s="209">
        <f>ROUND(I183*H183,2)</f>
        <v>0</v>
      </c>
      <c r="K183" s="205" t="s">
        <v>144</v>
      </c>
      <c r="L183" s="47"/>
      <c r="M183" s="210" t="s">
        <v>19</v>
      </c>
      <c r="N183" s="211" t="s">
        <v>43</v>
      </c>
      <c r="O183" s="87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4" t="s">
        <v>145</v>
      </c>
      <c r="AT183" s="214" t="s">
        <v>140</v>
      </c>
      <c r="AU183" s="214" t="s">
        <v>146</v>
      </c>
      <c r="AY183" s="20" t="s">
        <v>137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20" t="s">
        <v>146</v>
      </c>
      <c r="BK183" s="215">
        <f>ROUND(I183*H183,2)</f>
        <v>0</v>
      </c>
      <c r="BL183" s="20" t="s">
        <v>145</v>
      </c>
      <c r="BM183" s="214" t="s">
        <v>307</v>
      </c>
    </row>
    <row r="184" s="2" customFormat="1">
      <c r="A184" s="41"/>
      <c r="B184" s="42"/>
      <c r="C184" s="43"/>
      <c r="D184" s="216" t="s">
        <v>148</v>
      </c>
      <c r="E184" s="43"/>
      <c r="F184" s="217" t="s">
        <v>308</v>
      </c>
      <c r="G184" s="43"/>
      <c r="H184" s="43"/>
      <c r="I184" s="218"/>
      <c r="J184" s="43"/>
      <c r="K184" s="43"/>
      <c r="L184" s="47"/>
      <c r="M184" s="219"/>
      <c r="N184" s="220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148</v>
      </c>
      <c r="AU184" s="20" t="s">
        <v>146</v>
      </c>
    </row>
    <row r="185" s="2" customFormat="1" ht="21.75" customHeight="1">
      <c r="A185" s="41"/>
      <c r="B185" s="42"/>
      <c r="C185" s="203" t="s">
        <v>309</v>
      </c>
      <c r="D185" s="203" t="s">
        <v>140</v>
      </c>
      <c r="E185" s="204" t="s">
        <v>310</v>
      </c>
      <c r="F185" s="205" t="s">
        <v>311</v>
      </c>
      <c r="G185" s="206" t="s">
        <v>260</v>
      </c>
      <c r="H185" s="207">
        <v>75</v>
      </c>
      <c r="I185" s="208"/>
      <c r="J185" s="209">
        <f>ROUND(I185*H185,2)</f>
        <v>0</v>
      </c>
      <c r="K185" s="205" t="s">
        <v>144</v>
      </c>
      <c r="L185" s="47"/>
      <c r="M185" s="210" t="s">
        <v>19</v>
      </c>
      <c r="N185" s="211" t="s">
        <v>43</v>
      </c>
      <c r="O185" s="87"/>
      <c r="P185" s="212">
        <f>O185*H185</f>
        <v>0</v>
      </c>
      <c r="Q185" s="212">
        <v>0</v>
      </c>
      <c r="R185" s="212">
        <f>Q185*H185</f>
        <v>0</v>
      </c>
      <c r="S185" s="212">
        <v>0.002</v>
      </c>
      <c r="T185" s="213">
        <f>S185*H185</f>
        <v>0.14999999999999999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4" t="s">
        <v>145</v>
      </c>
      <c r="AT185" s="214" t="s">
        <v>140</v>
      </c>
      <c r="AU185" s="214" t="s">
        <v>146</v>
      </c>
      <c r="AY185" s="20" t="s">
        <v>137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20" t="s">
        <v>146</v>
      </c>
      <c r="BK185" s="215">
        <f>ROUND(I185*H185,2)</f>
        <v>0</v>
      </c>
      <c r="BL185" s="20" t="s">
        <v>145</v>
      </c>
      <c r="BM185" s="214" t="s">
        <v>312</v>
      </c>
    </row>
    <row r="186" s="2" customFormat="1">
      <c r="A186" s="41"/>
      <c r="B186" s="42"/>
      <c r="C186" s="43"/>
      <c r="D186" s="216" t="s">
        <v>148</v>
      </c>
      <c r="E186" s="43"/>
      <c r="F186" s="217" t="s">
        <v>313</v>
      </c>
      <c r="G186" s="43"/>
      <c r="H186" s="43"/>
      <c r="I186" s="218"/>
      <c r="J186" s="43"/>
      <c r="K186" s="43"/>
      <c r="L186" s="47"/>
      <c r="M186" s="219"/>
      <c r="N186" s="220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148</v>
      </c>
      <c r="AU186" s="20" t="s">
        <v>146</v>
      </c>
    </row>
    <row r="187" s="2" customFormat="1" ht="21.75" customHeight="1">
      <c r="A187" s="41"/>
      <c r="B187" s="42"/>
      <c r="C187" s="203" t="s">
        <v>314</v>
      </c>
      <c r="D187" s="203" t="s">
        <v>140</v>
      </c>
      <c r="E187" s="204" t="s">
        <v>315</v>
      </c>
      <c r="F187" s="205" t="s">
        <v>316</v>
      </c>
      <c r="G187" s="206" t="s">
        <v>260</v>
      </c>
      <c r="H187" s="207">
        <v>15</v>
      </c>
      <c r="I187" s="208"/>
      <c r="J187" s="209">
        <f>ROUND(I187*H187,2)</f>
        <v>0</v>
      </c>
      <c r="K187" s="205" t="s">
        <v>144</v>
      </c>
      <c r="L187" s="47"/>
      <c r="M187" s="210" t="s">
        <v>19</v>
      </c>
      <c r="N187" s="211" t="s">
        <v>43</v>
      </c>
      <c r="O187" s="87"/>
      <c r="P187" s="212">
        <f>O187*H187</f>
        <v>0</v>
      </c>
      <c r="Q187" s="212">
        <v>0</v>
      </c>
      <c r="R187" s="212">
        <f>Q187*H187</f>
        <v>0</v>
      </c>
      <c r="S187" s="212">
        <v>0.0060000000000000001</v>
      </c>
      <c r="T187" s="213">
        <f>S187*H187</f>
        <v>0.089999999999999997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4" t="s">
        <v>145</v>
      </c>
      <c r="AT187" s="214" t="s">
        <v>140</v>
      </c>
      <c r="AU187" s="214" t="s">
        <v>146</v>
      </c>
      <c r="AY187" s="20" t="s">
        <v>137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20" t="s">
        <v>146</v>
      </c>
      <c r="BK187" s="215">
        <f>ROUND(I187*H187,2)</f>
        <v>0</v>
      </c>
      <c r="BL187" s="20" t="s">
        <v>145</v>
      </c>
      <c r="BM187" s="214" t="s">
        <v>317</v>
      </c>
    </row>
    <row r="188" s="2" customFormat="1">
      <c r="A188" s="41"/>
      <c r="B188" s="42"/>
      <c r="C188" s="43"/>
      <c r="D188" s="216" t="s">
        <v>148</v>
      </c>
      <c r="E188" s="43"/>
      <c r="F188" s="217" t="s">
        <v>318</v>
      </c>
      <c r="G188" s="43"/>
      <c r="H188" s="43"/>
      <c r="I188" s="218"/>
      <c r="J188" s="43"/>
      <c r="K188" s="43"/>
      <c r="L188" s="47"/>
      <c r="M188" s="219"/>
      <c r="N188" s="220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148</v>
      </c>
      <c r="AU188" s="20" t="s">
        <v>146</v>
      </c>
    </row>
    <row r="189" s="2" customFormat="1" ht="16.5" customHeight="1">
      <c r="A189" s="41"/>
      <c r="B189" s="42"/>
      <c r="C189" s="203" t="s">
        <v>319</v>
      </c>
      <c r="D189" s="203" t="s">
        <v>140</v>
      </c>
      <c r="E189" s="204" t="s">
        <v>320</v>
      </c>
      <c r="F189" s="205" t="s">
        <v>321</v>
      </c>
      <c r="G189" s="206" t="s">
        <v>260</v>
      </c>
      <c r="H189" s="207">
        <v>35</v>
      </c>
      <c r="I189" s="208"/>
      <c r="J189" s="209">
        <f>ROUND(I189*H189,2)</f>
        <v>0</v>
      </c>
      <c r="K189" s="205" t="s">
        <v>144</v>
      </c>
      <c r="L189" s="47"/>
      <c r="M189" s="210" t="s">
        <v>19</v>
      </c>
      <c r="N189" s="211" t="s">
        <v>43</v>
      </c>
      <c r="O189" s="87"/>
      <c r="P189" s="212">
        <f>O189*H189</f>
        <v>0</v>
      </c>
      <c r="Q189" s="212">
        <v>5.0000000000000002E-05</v>
      </c>
      <c r="R189" s="212">
        <f>Q189*H189</f>
        <v>0.00175</v>
      </c>
      <c r="S189" s="212">
        <v>0.0030000000000000001</v>
      </c>
      <c r="T189" s="213">
        <f>S189*H189</f>
        <v>0.105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4" t="s">
        <v>145</v>
      </c>
      <c r="AT189" s="214" t="s">
        <v>140</v>
      </c>
      <c r="AU189" s="214" t="s">
        <v>146</v>
      </c>
      <c r="AY189" s="20" t="s">
        <v>137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20" t="s">
        <v>146</v>
      </c>
      <c r="BK189" s="215">
        <f>ROUND(I189*H189,2)</f>
        <v>0</v>
      </c>
      <c r="BL189" s="20" t="s">
        <v>145</v>
      </c>
      <c r="BM189" s="214" t="s">
        <v>322</v>
      </c>
    </row>
    <row r="190" s="2" customFormat="1">
      <c r="A190" s="41"/>
      <c r="B190" s="42"/>
      <c r="C190" s="43"/>
      <c r="D190" s="216" t="s">
        <v>148</v>
      </c>
      <c r="E190" s="43"/>
      <c r="F190" s="217" t="s">
        <v>323</v>
      </c>
      <c r="G190" s="43"/>
      <c r="H190" s="43"/>
      <c r="I190" s="218"/>
      <c r="J190" s="43"/>
      <c r="K190" s="43"/>
      <c r="L190" s="47"/>
      <c r="M190" s="219"/>
      <c r="N190" s="220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148</v>
      </c>
      <c r="AU190" s="20" t="s">
        <v>146</v>
      </c>
    </row>
    <row r="191" s="2" customFormat="1" ht="16.5" customHeight="1">
      <c r="A191" s="41"/>
      <c r="B191" s="42"/>
      <c r="C191" s="203" t="s">
        <v>324</v>
      </c>
      <c r="D191" s="203" t="s">
        <v>140</v>
      </c>
      <c r="E191" s="204" t="s">
        <v>325</v>
      </c>
      <c r="F191" s="205" t="s">
        <v>326</v>
      </c>
      <c r="G191" s="206" t="s">
        <v>260</v>
      </c>
      <c r="H191" s="207">
        <v>15</v>
      </c>
      <c r="I191" s="208"/>
      <c r="J191" s="209">
        <f>ROUND(I191*H191,2)</f>
        <v>0</v>
      </c>
      <c r="K191" s="205" t="s">
        <v>144</v>
      </c>
      <c r="L191" s="47"/>
      <c r="M191" s="210" t="s">
        <v>19</v>
      </c>
      <c r="N191" s="211" t="s">
        <v>43</v>
      </c>
      <c r="O191" s="87"/>
      <c r="P191" s="212">
        <f>O191*H191</f>
        <v>0</v>
      </c>
      <c r="Q191" s="212">
        <v>5.0000000000000002E-05</v>
      </c>
      <c r="R191" s="212">
        <f>Q191*H191</f>
        <v>0.00075000000000000002</v>
      </c>
      <c r="S191" s="212">
        <v>0.0050000000000000001</v>
      </c>
      <c r="T191" s="213">
        <f>S191*H191</f>
        <v>0.074999999999999997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4" t="s">
        <v>145</v>
      </c>
      <c r="AT191" s="214" t="s">
        <v>140</v>
      </c>
      <c r="AU191" s="214" t="s">
        <v>146</v>
      </c>
      <c r="AY191" s="20" t="s">
        <v>137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20" t="s">
        <v>146</v>
      </c>
      <c r="BK191" s="215">
        <f>ROUND(I191*H191,2)</f>
        <v>0</v>
      </c>
      <c r="BL191" s="20" t="s">
        <v>145</v>
      </c>
      <c r="BM191" s="214" t="s">
        <v>327</v>
      </c>
    </row>
    <row r="192" s="2" customFormat="1">
      <c r="A192" s="41"/>
      <c r="B192" s="42"/>
      <c r="C192" s="43"/>
      <c r="D192" s="216" t="s">
        <v>148</v>
      </c>
      <c r="E192" s="43"/>
      <c r="F192" s="217" t="s">
        <v>328</v>
      </c>
      <c r="G192" s="43"/>
      <c r="H192" s="43"/>
      <c r="I192" s="218"/>
      <c r="J192" s="43"/>
      <c r="K192" s="43"/>
      <c r="L192" s="47"/>
      <c r="M192" s="219"/>
      <c r="N192" s="220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148</v>
      </c>
      <c r="AU192" s="20" t="s">
        <v>146</v>
      </c>
    </row>
    <row r="193" s="2" customFormat="1" ht="16.5" customHeight="1">
      <c r="A193" s="41"/>
      <c r="B193" s="42"/>
      <c r="C193" s="203" t="s">
        <v>329</v>
      </c>
      <c r="D193" s="203" t="s">
        <v>140</v>
      </c>
      <c r="E193" s="204" t="s">
        <v>330</v>
      </c>
      <c r="F193" s="205" t="s">
        <v>331</v>
      </c>
      <c r="G193" s="206" t="s">
        <v>143</v>
      </c>
      <c r="H193" s="207">
        <v>45.100000000000001</v>
      </c>
      <c r="I193" s="208"/>
      <c r="J193" s="209">
        <f>ROUND(I193*H193,2)</f>
        <v>0</v>
      </c>
      <c r="K193" s="205" t="s">
        <v>144</v>
      </c>
      <c r="L193" s="47"/>
      <c r="M193" s="210" t="s">
        <v>19</v>
      </c>
      <c r="N193" s="211" t="s">
        <v>43</v>
      </c>
      <c r="O193" s="87"/>
      <c r="P193" s="212">
        <f>O193*H193</f>
        <v>0</v>
      </c>
      <c r="Q193" s="212">
        <v>0</v>
      </c>
      <c r="R193" s="212">
        <f>Q193*H193</f>
        <v>0</v>
      </c>
      <c r="S193" s="212">
        <v>0.060999999999999999</v>
      </c>
      <c r="T193" s="213">
        <f>S193*H193</f>
        <v>2.7511000000000001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4" t="s">
        <v>145</v>
      </c>
      <c r="AT193" s="214" t="s">
        <v>140</v>
      </c>
      <c r="AU193" s="214" t="s">
        <v>146</v>
      </c>
      <c r="AY193" s="20" t="s">
        <v>137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20" t="s">
        <v>146</v>
      </c>
      <c r="BK193" s="215">
        <f>ROUND(I193*H193,2)</f>
        <v>0</v>
      </c>
      <c r="BL193" s="20" t="s">
        <v>145</v>
      </c>
      <c r="BM193" s="214" t="s">
        <v>332</v>
      </c>
    </row>
    <row r="194" s="2" customFormat="1">
      <c r="A194" s="41"/>
      <c r="B194" s="42"/>
      <c r="C194" s="43"/>
      <c r="D194" s="216" t="s">
        <v>148</v>
      </c>
      <c r="E194" s="43"/>
      <c r="F194" s="217" t="s">
        <v>333</v>
      </c>
      <c r="G194" s="43"/>
      <c r="H194" s="43"/>
      <c r="I194" s="218"/>
      <c r="J194" s="43"/>
      <c r="K194" s="43"/>
      <c r="L194" s="47"/>
      <c r="M194" s="219"/>
      <c r="N194" s="220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148</v>
      </c>
      <c r="AU194" s="20" t="s">
        <v>146</v>
      </c>
    </row>
    <row r="195" s="13" customFormat="1">
      <c r="A195" s="13"/>
      <c r="B195" s="221"/>
      <c r="C195" s="222"/>
      <c r="D195" s="223" t="s">
        <v>150</v>
      </c>
      <c r="E195" s="224" t="s">
        <v>19</v>
      </c>
      <c r="F195" s="225" t="s">
        <v>334</v>
      </c>
      <c r="G195" s="222"/>
      <c r="H195" s="226">
        <v>27.300000000000001</v>
      </c>
      <c r="I195" s="227"/>
      <c r="J195" s="222"/>
      <c r="K195" s="222"/>
      <c r="L195" s="228"/>
      <c r="M195" s="229"/>
      <c r="N195" s="230"/>
      <c r="O195" s="230"/>
      <c r="P195" s="230"/>
      <c r="Q195" s="230"/>
      <c r="R195" s="230"/>
      <c r="S195" s="230"/>
      <c r="T195" s="23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2" t="s">
        <v>150</v>
      </c>
      <c r="AU195" s="232" t="s">
        <v>146</v>
      </c>
      <c r="AV195" s="13" t="s">
        <v>146</v>
      </c>
      <c r="AW195" s="13" t="s">
        <v>32</v>
      </c>
      <c r="AX195" s="13" t="s">
        <v>71</v>
      </c>
      <c r="AY195" s="232" t="s">
        <v>137</v>
      </c>
    </row>
    <row r="196" s="14" customFormat="1">
      <c r="A196" s="14"/>
      <c r="B196" s="243"/>
      <c r="C196" s="244"/>
      <c r="D196" s="223" t="s">
        <v>150</v>
      </c>
      <c r="E196" s="245" t="s">
        <v>19</v>
      </c>
      <c r="F196" s="246" t="s">
        <v>335</v>
      </c>
      <c r="G196" s="244"/>
      <c r="H196" s="247">
        <v>27.300000000000001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150</v>
      </c>
      <c r="AU196" s="253" t="s">
        <v>146</v>
      </c>
      <c r="AV196" s="14" t="s">
        <v>138</v>
      </c>
      <c r="AW196" s="14" t="s">
        <v>32</v>
      </c>
      <c r="AX196" s="14" t="s">
        <v>71</v>
      </c>
      <c r="AY196" s="253" t="s">
        <v>137</v>
      </c>
    </row>
    <row r="197" s="13" customFormat="1">
      <c r="A197" s="13"/>
      <c r="B197" s="221"/>
      <c r="C197" s="222"/>
      <c r="D197" s="223" t="s">
        <v>150</v>
      </c>
      <c r="E197" s="224" t="s">
        <v>19</v>
      </c>
      <c r="F197" s="225" t="s">
        <v>336</v>
      </c>
      <c r="G197" s="222"/>
      <c r="H197" s="226">
        <v>12.800000000000001</v>
      </c>
      <c r="I197" s="227"/>
      <c r="J197" s="222"/>
      <c r="K197" s="222"/>
      <c r="L197" s="228"/>
      <c r="M197" s="229"/>
      <c r="N197" s="230"/>
      <c r="O197" s="230"/>
      <c r="P197" s="230"/>
      <c r="Q197" s="230"/>
      <c r="R197" s="230"/>
      <c r="S197" s="230"/>
      <c r="T197" s="23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2" t="s">
        <v>150</v>
      </c>
      <c r="AU197" s="232" t="s">
        <v>146</v>
      </c>
      <c r="AV197" s="13" t="s">
        <v>146</v>
      </c>
      <c r="AW197" s="13" t="s">
        <v>32</v>
      </c>
      <c r="AX197" s="13" t="s">
        <v>71</v>
      </c>
      <c r="AY197" s="232" t="s">
        <v>137</v>
      </c>
    </row>
    <row r="198" s="14" customFormat="1">
      <c r="A198" s="14"/>
      <c r="B198" s="243"/>
      <c r="C198" s="244"/>
      <c r="D198" s="223" t="s">
        <v>150</v>
      </c>
      <c r="E198" s="245" t="s">
        <v>19</v>
      </c>
      <c r="F198" s="246" t="s">
        <v>335</v>
      </c>
      <c r="G198" s="244"/>
      <c r="H198" s="247">
        <v>12.800000000000001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150</v>
      </c>
      <c r="AU198" s="253" t="s">
        <v>146</v>
      </c>
      <c r="AV198" s="14" t="s">
        <v>138</v>
      </c>
      <c r="AW198" s="14" t="s">
        <v>32</v>
      </c>
      <c r="AX198" s="14" t="s">
        <v>71</v>
      </c>
      <c r="AY198" s="253" t="s">
        <v>137</v>
      </c>
    </row>
    <row r="199" s="13" customFormat="1">
      <c r="A199" s="13"/>
      <c r="B199" s="221"/>
      <c r="C199" s="222"/>
      <c r="D199" s="223" t="s">
        <v>150</v>
      </c>
      <c r="E199" s="224" t="s">
        <v>19</v>
      </c>
      <c r="F199" s="225" t="s">
        <v>337</v>
      </c>
      <c r="G199" s="222"/>
      <c r="H199" s="226">
        <v>5</v>
      </c>
      <c r="I199" s="227"/>
      <c r="J199" s="222"/>
      <c r="K199" s="222"/>
      <c r="L199" s="228"/>
      <c r="M199" s="229"/>
      <c r="N199" s="230"/>
      <c r="O199" s="230"/>
      <c r="P199" s="230"/>
      <c r="Q199" s="230"/>
      <c r="R199" s="230"/>
      <c r="S199" s="230"/>
      <c r="T199" s="23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2" t="s">
        <v>150</v>
      </c>
      <c r="AU199" s="232" t="s">
        <v>146</v>
      </c>
      <c r="AV199" s="13" t="s">
        <v>146</v>
      </c>
      <c r="AW199" s="13" t="s">
        <v>32</v>
      </c>
      <c r="AX199" s="13" t="s">
        <v>71</v>
      </c>
      <c r="AY199" s="232" t="s">
        <v>137</v>
      </c>
    </row>
    <row r="200" s="14" customFormat="1">
      <c r="A200" s="14"/>
      <c r="B200" s="243"/>
      <c r="C200" s="244"/>
      <c r="D200" s="223" t="s">
        <v>150</v>
      </c>
      <c r="E200" s="245" t="s">
        <v>19</v>
      </c>
      <c r="F200" s="246" t="s">
        <v>335</v>
      </c>
      <c r="G200" s="244"/>
      <c r="H200" s="247">
        <v>5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150</v>
      </c>
      <c r="AU200" s="253" t="s">
        <v>146</v>
      </c>
      <c r="AV200" s="14" t="s">
        <v>138</v>
      </c>
      <c r="AW200" s="14" t="s">
        <v>32</v>
      </c>
      <c r="AX200" s="14" t="s">
        <v>71</v>
      </c>
      <c r="AY200" s="253" t="s">
        <v>137</v>
      </c>
    </row>
    <row r="201" s="15" customFormat="1">
      <c r="A201" s="15"/>
      <c r="B201" s="254"/>
      <c r="C201" s="255"/>
      <c r="D201" s="223" t="s">
        <v>150</v>
      </c>
      <c r="E201" s="256" t="s">
        <v>19</v>
      </c>
      <c r="F201" s="257" t="s">
        <v>338</v>
      </c>
      <c r="G201" s="255"/>
      <c r="H201" s="258">
        <v>45.100000000000001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4" t="s">
        <v>150</v>
      </c>
      <c r="AU201" s="264" t="s">
        <v>146</v>
      </c>
      <c r="AV201" s="15" t="s">
        <v>145</v>
      </c>
      <c r="AW201" s="15" t="s">
        <v>32</v>
      </c>
      <c r="AX201" s="15" t="s">
        <v>79</v>
      </c>
      <c r="AY201" s="264" t="s">
        <v>137</v>
      </c>
    </row>
    <row r="202" s="2" customFormat="1" ht="16.5" customHeight="1">
      <c r="A202" s="41"/>
      <c r="B202" s="42"/>
      <c r="C202" s="203" t="s">
        <v>339</v>
      </c>
      <c r="D202" s="203" t="s">
        <v>140</v>
      </c>
      <c r="E202" s="204" t="s">
        <v>340</v>
      </c>
      <c r="F202" s="205" t="s">
        <v>341</v>
      </c>
      <c r="G202" s="206" t="s">
        <v>143</v>
      </c>
      <c r="H202" s="207">
        <v>40.100000000000001</v>
      </c>
      <c r="I202" s="208"/>
      <c r="J202" s="209">
        <f>ROUND(I202*H202,2)</f>
        <v>0</v>
      </c>
      <c r="K202" s="205" t="s">
        <v>144</v>
      </c>
      <c r="L202" s="47"/>
      <c r="M202" s="210" t="s">
        <v>19</v>
      </c>
      <c r="N202" s="211" t="s">
        <v>43</v>
      </c>
      <c r="O202" s="87"/>
      <c r="P202" s="212">
        <f>O202*H202</f>
        <v>0</v>
      </c>
      <c r="Q202" s="212">
        <v>0</v>
      </c>
      <c r="R202" s="212">
        <f>Q202*H202</f>
        <v>0</v>
      </c>
      <c r="S202" s="212">
        <v>0.014</v>
      </c>
      <c r="T202" s="213">
        <f>S202*H202</f>
        <v>0.56140000000000001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4" t="s">
        <v>145</v>
      </c>
      <c r="AT202" s="214" t="s">
        <v>140</v>
      </c>
      <c r="AU202" s="214" t="s">
        <v>146</v>
      </c>
      <c r="AY202" s="20" t="s">
        <v>137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20" t="s">
        <v>146</v>
      </c>
      <c r="BK202" s="215">
        <f>ROUND(I202*H202,2)</f>
        <v>0</v>
      </c>
      <c r="BL202" s="20" t="s">
        <v>145</v>
      </c>
      <c r="BM202" s="214" t="s">
        <v>342</v>
      </c>
    </row>
    <row r="203" s="2" customFormat="1">
      <c r="A203" s="41"/>
      <c r="B203" s="42"/>
      <c r="C203" s="43"/>
      <c r="D203" s="216" t="s">
        <v>148</v>
      </c>
      <c r="E203" s="43"/>
      <c r="F203" s="217" t="s">
        <v>343</v>
      </c>
      <c r="G203" s="43"/>
      <c r="H203" s="43"/>
      <c r="I203" s="218"/>
      <c r="J203" s="43"/>
      <c r="K203" s="43"/>
      <c r="L203" s="47"/>
      <c r="M203" s="219"/>
      <c r="N203" s="220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148</v>
      </c>
      <c r="AU203" s="20" t="s">
        <v>146</v>
      </c>
    </row>
    <row r="204" s="2" customFormat="1" ht="21.75" customHeight="1">
      <c r="A204" s="41"/>
      <c r="B204" s="42"/>
      <c r="C204" s="203" t="s">
        <v>344</v>
      </c>
      <c r="D204" s="203" t="s">
        <v>140</v>
      </c>
      <c r="E204" s="204" t="s">
        <v>345</v>
      </c>
      <c r="F204" s="205" t="s">
        <v>346</v>
      </c>
      <c r="G204" s="206" t="s">
        <v>143</v>
      </c>
      <c r="H204" s="207">
        <v>183</v>
      </c>
      <c r="I204" s="208"/>
      <c r="J204" s="209">
        <f>ROUND(I204*H204,2)</f>
        <v>0</v>
      </c>
      <c r="K204" s="205" t="s">
        <v>144</v>
      </c>
      <c r="L204" s="47"/>
      <c r="M204" s="210" t="s">
        <v>19</v>
      </c>
      <c r="N204" s="211" t="s">
        <v>43</v>
      </c>
      <c r="O204" s="87"/>
      <c r="P204" s="212">
        <f>O204*H204</f>
        <v>0</v>
      </c>
      <c r="Q204" s="212">
        <v>0</v>
      </c>
      <c r="R204" s="212">
        <f>Q204*H204</f>
        <v>0</v>
      </c>
      <c r="S204" s="212">
        <v>0.0025999999999999999</v>
      </c>
      <c r="T204" s="213">
        <f>S204*H204</f>
        <v>0.4758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4" t="s">
        <v>145</v>
      </c>
      <c r="AT204" s="214" t="s">
        <v>140</v>
      </c>
      <c r="AU204" s="214" t="s">
        <v>146</v>
      </c>
      <c r="AY204" s="20" t="s">
        <v>137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20" t="s">
        <v>146</v>
      </c>
      <c r="BK204" s="215">
        <f>ROUND(I204*H204,2)</f>
        <v>0</v>
      </c>
      <c r="BL204" s="20" t="s">
        <v>145</v>
      </c>
      <c r="BM204" s="214" t="s">
        <v>347</v>
      </c>
    </row>
    <row r="205" s="2" customFormat="1">
      <c r="A205" s="41"/>
      <c r="B205" s="42"/>
      <c r="C205" s="43"/>
      <c r="D205" s="216" t="s">
        <v>148</v>
      </c>
      <c r="E205" s="43"/>
      <c r="F205" s="217" t="s">
        <v>348</v>
      </c>
      <c r="G205" s="43"/>
      <c r="H205" s="43"/>
      <c r="I205" s="218"/>
      <c r="J205" s="43"/>
      <c r="K205" s="43"/>
      <c r="L205" s="47"/>
      <c r="M205" s="219"/>
      <c r="N205" s="220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148</v>
      </c>
      <c r="AU205" s="20" t="s">
        <v>146</v>
      </c>
    </row>
    <row r="206" s="12" customFormat="1" ht="22.8" customHeight="1">
      <c r="A206" s="12"/>
      <c r="B206" s="187"/>
      <c r="C206" s="188"/>
      <c r="D206" s="189" t="s">
        <v>70</v>
      </c>
      <c r="E206" s="201" t="s">
        <v>349</v>
      </c>
      <c r="F206" s="201" t="s">
        <v>350</v>
      </c>
      <c r="G206" s="188"/>
      <c r="H206" s="188"/>
      <c r="I206" s="191"/>
      <c r="J206" s="202">
        <f>BK206</f>
        <v>0</v>
      </c>
      <c r="K206" s="188"/>
      <c r="L206" s="193"/>
      <c r="M206" s="194"/>
      <c r="N206" s="195"/>
      <c r="O206" s="195"/>
      <c r="P206" s="196">
        <f>SUM(P207:P221)</f>
        <v>0</v>
      </c>
      <c r="Q206" s="195"/>
      <c r="R206" s="196">
        <f>SUM(R207:R221)</f>
        <v>0</v>
      </c>
      <c r="S206" s="195"/>
      <c r="T206" s="197">
        <f>SUM(T207:T221)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8" t="s">
        <v>79</v>
      </c>
      <c r="AT206" s="199" t="s">
        <v>70</v>
      </c>
      <c r="AU206" s="199" t="s">
        <v>79</v>
      </c>
      <c r="AY206" s="198" t="s">
        <v>137</v>
      </c>
      <c r="BK206" s="200">
        <f>SUM(BK207:BK221)</f>
        <v>0</v>
      </c>
    </row>
    <row r="207" s="2" customFormat="1" ht="24.15" customHeight="1">
      <c r="A207" s="41"/>
      <c r="B207" s="42"/>
      <c r="C207" s="203" t="s">
        <v>351</v>
      </c>
      <c r="D207" s="203" t="s">
        <v>140</v>
      </c>
      <c r="E207" s="204" t="s">
        <v>352</v>
      </c>
      <c r="F207" s="205" t="s">
        <v>353</v>
      </c>
      <c r="G207" s="206" t="s">
        <v>354</v>
      </c>
      <c r="H207" s="207">
        <v>8.1709999999999994</v>
      </c>
      <c r="I207" s="208"/>
      <c r="J207" s="209">
        <f>ROUND(I207*H207,2)</f>
        <v>0</v>
      </c>
      <c r="K207" s="205" t="s">
        <v>144</v>
      </c>
      <c r="L207" s="47"/>
      <c r="M207" s="210" t="s">
        <v>19</v>
      </c>
      <c r="N207" s="211" t="s">
        <v>43</v>
      </c>
      <c r="O207" s="87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4" t="s">
        <v>145</v>
      </c>
      <c r="AT207" s="214" t="s">
        <v>140</v>
      </c>
      <c r="AU207" s="214" t="s">
        <v>146</v>
      </c>
      <c r="AY207" s="20" t="s">
        <v>137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20" t="s">
        <v>146</v>
      </c>
      <c r="BK207" s="215">
        <f>ROUND(I207*H207,2)</f>
        <v>0</v>
      </c>
      <c r="BL207" s="20" t="s">
        <v>145</v>
      </c>
      <c r="BM207" s="214" t="s">
        <v>355</v>
      </c>
    </row>
    <row r="208" s="2" customFormat="1">
      <c r="A208" s="41"/>
      <c r="B208" s="42"/>
      <c r="C208" s="43"/>
      <c r="D208" s="216" t="s">
        <v>148</v>
      </c>
      <c r="E208" s="43"/>
      <c r="F208" s="217" t="s">
        <v>356</v>
      </c>
      <c r="G208" s="43"/>
      <c r="H208" s="43"/>
      <c r="I208" s="218"/>
      <c r="J208" s="43"/>
      <c r="K208" s="43"/>
      <c r="L208" s="47"/>
      <c r="M208" s="219"/>
      <c r="N208" s="220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148</v>
      </c>
      <c r="AU208" s="20" t="s">
        <v>146</v>
      </c>
    </row>
    <row r="209" s="2" customFormat="1" ht="24.15" customHeight="1">
      <c r="A209" s="41"/>
      <c r="B209" s="42"/>
      <c r="C209" s="203" t="s">
        <v>357</v>
      </c>
      <c r="D209" s="203" t="s">
        <v>140</v>
      </c>
      <c r="E209" s="204" t="s">
        <v>358</v>
      </c>
      <c r="F209" s="205" t="s">
        <v>359</v>
      </c>
      <c r="G209" s="206" t="s">
        <v>354</v>
      </c>
      <c r="H209" s="207">
        <v>163.41999999999999</v>
      </c>
      <c r="I209" s="208"/>
      <c r="J209" s="209">
        <f>ROUND(I209*H209,2)</f>
        <v>0</v>
      </c>
      <c r="K209" s="205" t="s">
        <v>144</v>
      </c>
      <c r="L209" s="47"/>
      <c r="M209" s="210" t="s">
        <v>19</v>
      </c>
      <c r="N209" s="211" t="s">
        <v>43</v>
      </c>
      <c r="O209" s="87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4" t="s">
        <v>145</v>
      </c>
      <c r="AT209" s="214" t="s">
        <v>140</v>
      </c>
      <c r="AU209" s="214" t="s">
        <v>146</v>
      </c>
      <c r="AY209" s="20" t="s">
        <v>137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20" t="s">
        <v>146</v>
      </c>
      <c r="BK209" s="215">
        <f>ROUND(I209*H209,2)</f>
        <v>0</v>
      </c>
      <c r="BL209" s="20" t="s">
        <v>145</v>
      </c>
      <c r="BM209" s="214" t="s">
        <v>360</v>
      </c>
    </row>
    <row r="210" s="2" customFormat="1">
      <c r="A210" s="41"/>
      <c r="B210" s="42"/>
      <c r="C210" s="43"/>
      <c r="D210" s="216" t="s">
        <v>148</v>
      </c>
      <c r="E210" s="43"/>
      <c r="F210" s="217" t="s">
        <v>361</v>
      </c>
      <c r="G210" s="43"/>
      <c r="H210" s="43"/>
      <c r="I210" s="218"/>
      <c r="J210" s="43"/>
      <c r="K210" s="43"/>
      <c r="L210" s="47"/>
      <c r="M210" s="219"/>
      <c r="N210" s="220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148</v>
      </c>
      <c r="AU210" s="20" t="s">
        <v>146</v>
      </c>
    </row>
    <row r="211" s="13" customFormat="1">
      <c r="A211" s="13"/>
      <c r="B211" s="221"/>
      <c r="C211" s="222"/>
      <c r="D211" s="223" t="s">
        <v>150</v>
      </c>
      <c r="E211" s="224" t="s">
        <v>19</v>
      </c>
      <c r="F211" s="225" t="s">
        <v>362</v>
      </c>
      <c r="G211" s="222"/>
      <c r="H211" s="226">
        <v>163.41999999999999</v>
      </c>
      <c r="I211" s="227"/>
      <c r="J211" s="222"/>
      <c r="K211" s="222"/>
      <c r="L211" s="228"/>
      <c r="M211" s="229"/>
      <c r="N211" s="230"/>
      <c r="O211" s="230"/>
      <c r="P211" s="230"/>
      <c r="Q211" s="230"/>
      <c r="R211" s="230"/>
      <c r="S211" s="230"/>
      <c r="T211" s="23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2" t="s">
        <v>150</v>
      </c>
      <c r="AU211" s="232" t="s">
        <v>146</v>
      </c>
      <c r="AV211" s="13" t="s">
        <v>146</v>
      </c>
      <c r="AW211" s="13" t="s">
        <v>32</v>
      </c>
      <c r="AX211" s="13" t="s">
        <v>79</v>
      </c>
      <c r="AY211" s="232" t="s">
        <v>137</v>
      </c>
    </row>
    <row r="212" s="2" customFormat="1" ht="16.5" customHeight="1">
      <c r="A212" s="41"/>
      <c r="B212" s="42"/>
      <c r="C212" s="203" t="s">
        <v>363</v>
      </c>
      <c r="D212" s="203" t="s">
        <v>140</v>
      </c>
      <c r="E212" s="204" t="s">
        <v>364</v>
      </c>
      <c r="F212" s="205" t="s">
        <v>365</v>
      </c>
      <c r="G212" s="206" t="s">
        <v>354</v>
      </c>
      <c r="H212" s="207">
        <v>8.1709999999999994</v>
      </c>
      <c r="I212" s="208"/>
      <c r="J212" s="209">
        <f>ROUND(I212*H212,2)</f>
        <v>0</v>
      </c>
      <c r="K212" s="205" t="s">
        <v>144</v>
      </c>
      <c r="L212" s="47"/>
      <c r="M212" s="210" t="s">
        <v>19</v>
      </c>
      <c r="N212" s="211" t="s">
        <v>43</v>
      </c>
      <c r="O212" s="87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4" t="s">
        <v>145</v>
      </c>
      <c r="AT212" s="214" t="s">
        <v>140</v>
      </c>
      <c r="AU212" s="214" t="s">
        <v>146</v>
      </c>
      <c r="AY212" s="20" t="s">
        <v>137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20" t="s">
        <v>146</v>
      </c>
      <c r="BK212" s="215">
        <f>ROUND(I212*H212,2)</f>
        <v>0</v>
      </c>
      <c r="BL212" s="20" t="s">
        <v>145</v>
      </c>
      <c r="BM212" s="214" t="s">
        <v>366</v>
      </c>
    </row>
    <row r="213" s="2" customFormat="1">
      <c r="A213" s="41"/>
      <c r="B213" s="42"/>
      <c r="C213" s="43"/>
      <c r="D213" s="216" t="s">
        <v>148</v>
      </c>
      <c r="E213" s="43"/>
      <c r="F213" s="217" t="s">
        <v>367</v>
      </c>
      <c r="G213" s="43"/>
      <c r="H213" s="43"/>
      <c r="I213" s="218"/>
      <c r="J213" s="43"/>
      <c r="K213" s="43"/>
      <c r="L213" s="47"/>
      <c r="M213" s="219"/>
      <c r="N213" s="220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148</v>
      </c>
      <c r="AU213" s="20" t="s">
        <v>146</v>
      </c>
    </row>
    <row r="214" s="2" customFormat="1" ht="24.15" customHeight="1">
      <c r="A214" s="41"/>
      <c r="B214" s="42"/>
      <c r="C214" s="203" t="s">
        <v>368</v>
      </c>
      <c r="D214" s="203" t="s">
        <v>140</v>
      </c>
      <c r="E214" s="204" t="s">
        <v>369</v>
      </c>
      <c r="F214" s="205" t="s">
        <v>370</v>
      </c>
      <c r="G214" s="206" t="s">
        <v>354</v>
      </c>
      <c r="H214" s="207">
        <v>8.1709999999999994</v>
      </c>
      <c r="I214" s="208"/>
      <c r="J214" s="209">
        <f>ROUND(I214*H214,2)</f>
        <v>0</v>
      </c>
      <c r="K214" s="205" t="s">
        <v>144</v>
      </c>
      <c r="L214" s="47"/>
      <c r="M214" s="210" t="s">
        <v>19</v>
      </c>
      <c r="N214" s="211" t="s">
        <v>43</v>
      </c>
      <c r="O214" s="87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4" t="s">
        <v>145</v>
      </c>
      <c r="AT214" s="214" t="s">
        <v>140</v>
      </c>
      <c r="AU214" s="214" t="s">
        <v>146</v>
      </c>
      <c r="AY214" s="20" t="s">
        <v>137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20" t="s">
        <v>146</v>
      </c>
      <c r="BK214" s="215">
        <f>ROUND(I214*H214,2)</f>
        <v>0</v>
      </c>
      <c r="BL214" s="20" t="s">
        <v>145</v>
      </c>
      <c r="BM214" s="214" t="s">
        <v>371</v>
      </c>
    </row>
    <row r="215" s="2" customFormat="1">
      <c r="A215" s="41"/>
      <c r="B215" s="42"/>
      <c r="C215" s="43"/>
      <c r="D215" s="216" t="s">
        <v>148</v>
      </c>
      <c r="E215" s="43"/>
      <c r="F215" s="217" t="s">
        <v>372</v>
      </c>
      <c r="G215" s="43"/>
      <c r="H215" s="43"/>
      <c r="I215" s="218"/>
      <c r="J215" s="43"/>
      <c r="K215" s="43"/>
      <c r="L215" s="47"/>
      <c r="M215" s="219"/>
      <c r="N215" s="220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148</v>
      </c>
      <c r="AU215" s="20" t="s">
        <v>146</v>
      </c>
    </row>
    <row r="216" s="2" customFormat="1" ht="37.8" customHeight="1">
      <c r="A216" s="41"/>
      <c r="B216" s="42"/>
      <c r="C216" s="203" t="s">
        <v>373</v>
      </c>
      <c r="D216" s="203" t="s">
        <v>140</v>
      </c>
      <c r="E216" s="204" t="s">
        <v>374</v>
      </c>
      <c r="F216" s="205" t="s">
        <v>375</v>
      </c>
      <c r="G216" s="206" t="s">
        <v>354</v>
      </c>
      <c r="H216" s="207">
        <v>8.1709999999999994</v>
      </c>
      <c r="I216" s="208"/>
      <c r="J216" s="209">
        <f>ROUND(I216*H216,2)</f>
        <v>0</v>
      </c>
      <c r="K216" s="205" t="s">
        <v>144</v>
      </c>
      <c r="L216" s="47"/>
      <c r="M216" s="210" t="s">
        <v>19</v>
      </c>
      <c r="N216" s="211" t="s">
        <v>43</v>
      </c>
      <c r="O216" s="87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4" t="s">
        <v>145</v>
      </c>
      <c r="AT216" s="214" t="s">
        <v>140</v>
      </c>
      <c r="AU216" s="214" t="s">
        <v>146</v>
      </c>
      <c r="AY216" s="20" t="s">
        <v>137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20" t="s">
        <v>146</v>
      </c>
      <c r="BK216" s="215">
        <f>ROUND(I216*H216,2)</f>
        <v>0</v>
      </c>
      <c r="BL216" s="20" t="s">
        <v>145</v>
      </c>
      <c r="BM216" s="214" t="s">
        <v>376</v>
      </c>
    </row>
    <row r="217" s="2" customFormat="1">
      <c r="A217" s="41"/>
      <c r="B217" s="42"/>
      <c r="C217" s="43"/>
      <c r="D217" s="216" t="s">
        <v>148</v>
      </c>
      <c r="E217" s="43"/>
      <c r="F217" s="217" t="s">
        <v>377</v>
      </c>
      <c r="G217" s="43"/>
      <c r="H217" s="43"/>
      <c r="I217" s="218"/>
      <c r="J217" s="43"/>
      <c r="K217" s="43"/>
      <c r="L217" s="47"/>
      <c r="M217" s="219"/>
      <c r="N217" s="220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148</v>
      </c>
      <c r="AU217" s="20" t="s">
        <v>146</v>
      </c>
    </row>
    <row r="218" s="2" customFormat="1" ht="24.15" customHeight="1">
      <c r="A218" s="41"/>
      <c r="B218" s="42"/>
      <c r="C218" s="203" t="s">
        <v>378</v>
      </c>
      <c r="D218" s="203" t="s">
        <v>140</v>
      </c>
      <c r="E218" s="204" t="s">
        <v>379</v>
      </c>
      <c r="F218" s="205" t="s">
        <v>380</v>
      </c>
      <c r="G218" s="206" t="s">
        <v>354</v>
      </c>
      <c r="H218" s="207">
        <v>7.2460000000000004</v>
      </c>
      <c r="I218" s="208"/>
      <c r="J218" s="209">
        <f>ROUND(I218*H218,2)</f>
        <v>0</v>
      </c>
      <c r="K218" s="205" t="s">
        <v>144</v>
      </c>
      <c r="L218" s="47"/>
      <c r="M218" s="210" t="s">
        <v>19</v>
      </c>
      <c r="N218" s="211" t="s">
        <v>43</v>
      </c>
      <c r="O218" s="87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4" t="s">
        <v>145</v>
      </c>
      <c r="AT218" s="214" t="s">
        <v>140</v>
      </c>
      <c r="AU218" s="214" t="s">
        <v>146</v>
      </c>
      <c r="AY218" s="20" t="s">
        <v>137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20" t="s">
        <v>146</v>
      </c>
      <c r="BK218" s="215">
        <f>ROUND(I218*H218,2)</f>
        <v>0</v>
      </c>
      <c r="BL218" s="20" t="s">
        <v>145</v>
      </c>
      <c r="BM218" s="214" t="s">
        <v>381</v>
      </c>
    </row>
    <row r="219" s="2" customFormat="1">
      <c r="A219" s="41"/>
      <c r="B219" s="42"/>
      <c r="C219" s="43"/>
      <c r="D219" s="216" t="s">
        <v>148</v>
      </c>
      <c r="E219" s="43"/>
      <c r="F219" s="217" t="s">
        <v>382</v>
      </c>
      <c r="G219" s="43"/>
      <c r="H219" s="43"/>
      <c r="I219" s="218"/>
      <c r="J219" s="43"/>
      <c r="K219" s="43"/>
      <c r="L219" s="47"/>
      <c r="M219" s="219"/>
      <c r="N219" s="220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148</v>
      </c>
      <c r="AU219" s="20" t="s">
        <v>146</v>
      </c>
    </row>
    <row r="220" s="2" customFormat="1" ht="24.15" customHeight="1">
      <c r="A220" s="41"/>
      <c r="B220" s="42"/>
      <c r="C220" s="203" t="s">
        <v>383</v>
      </c>
      <c r="D220" s="203" t="s">
        <v>140</v>
      </c>
      <c r="E220" s="204" t="s">
        <v>384</v>
      </c>
      <c r="F220" s="205" t="s">
        <v>385</v>
      </c>
      <c r="G220" s="206" t="s">
        <v>354</v>
      </c>
      <c r="H220" s="207">
        <v>0.92500000000000004</v>
      </c>
      <c r="I220" s="208"/>
      <c r="J220" s="209">
        <f>ROUND(I220*H220,2)</f>
        <v>0</v>
      </c>
      <c r="K220" s="205" t="s">
        <v>144</v>
      </c>
      <c r="L220" s="47"/>
      <c r="M220" s="210" t="s">
        <v>19</v>
      </c>
      <c r="N220" s="211" t="s">
        <v>43</v>
      </c>
      <c r="O220" s="87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4" t="s">
        <v>145</v>
      </c>
      <c r="AT220" s="214" t="s">
        <v>140</v>
      </c>
      <c r="AU220" s="214" t="s">
        <v>146</v>
      </c>
      <c r="AY220" s="20" t="s">
        <v>137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20" t="s">
        <v>146</v>
      </c>
      <c r="BK220" s="215">
        <f>ROUND(I220*H220,2)</f>
        <v>0</v>
      </c>
      <c r="BL220" s="20" t="s">
        <v>145</v>
      </c>
      <c r="BM220" s="214" t="s">
        <v>386</v>
      </c>
    </row>
    <row r="221" s="2" customFormat="1">
      <c r="A221" s="41"/>
      <c r="B221" s="42"/>
      <c r="C221" s="43"/>
      <c r="D221" s="216" t="s">
        <v>148</v>
      </c>
      <c r="E221" s="43"/>
      <c r="F221" s="217" t="s">
        <v>387</v>
      </c>
      <c r="G221" s="43"/>
      <c r="H221" s="43"/>
      <c r="I221" s="218"/>
      <c r="J221" s="43"/>
      <c r="K221" s="43"/>
      <c r="L221" s="47"/>
      <c r="M221" s="219"/>
      <c r="N221" s="220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148</v>
      </c>
      <c r="AU221" s="20" t="s">
        <v>146</v>
      </c>
    </row>
    <row r="222" s="12" customFormat="1" ht="22.8" customHeight="1">
      <c r="A222" s="12"/>
      <c r="B222" s="187"/>
      <c r="C222" s="188"/>
      <c r="D222" s="189" t="s">
        <v>70</v>
      </c>
      <c r="E222" s="201" t="s">
        <v>388</v>
      </c>
      <c r="F222" s="201" t="s">
        <v>389</v>
      </c>
      <c r="G222" s="188"/>
      <c r="H222" s="188"/>
      <c r="I222" s="191"/>
      <c r="J222" s="202">
        <f>BK222</f>
        <v>0</v>
      </c>
      <c r="K222" s="188"/>
      <c r="L222" s="193"/>
      <c r="M222" s="194"/>
      <c r="N222" s="195"/>
      <c r="O222" s="195"/>
      <c r="P222" s="196">
        <f>SUM(P223:P224)</f>
        <v>0</v>
      </c>
      <c r="Q222" s="195"/>
      <c r="R222" s="196">
        <f>SUM(R223:R224)</f>
        <v>0</v>
      </c>
      <c r="S222" s="195"/>
      <c r="T222" s="197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8" t="s">
        <v>79</v>
      </c>
      <c r="AT222" s="199" t="s">
        <v>70</v>
      </c>
      <c r="AU222" s="199" t="s">
        <v>79</v>
      </c>
      <c r="AY222" s="198" t="s">
        <v>137</v>
      </c>
      <c r="BK222" s="200">
        <f>SUM(BK223:BK224)</f>
        <v>0</v>
      </c>
    </row>
    <row r="223" s="2" customFormat="1" ht="33" customHeight="1">
      <c r="A223" s="41"/>
      <c r="B223" s="42"/>
      <c r="C223" s="203" t="s">
        <v>390</v>
      </c>
      <c r="D223" s="203" t="s">
        <v>140</v>
      </c>
      <c r="E223" s="204" t="s">
        <v>391</v>
      </c>
      <c r="F223" s="205" t="s">
        <v>392</v>
      </c>
      <c r="G223" s="206" t="s">
        <v>354</v>
      </c>
      <c r="H223" s="207">
        <v>4.7919999999999998</v>
      </c>
      <c r="I223" s="208"/>
      <c r="J223" s="209">
        <f>ROUND(I223*H223,2)</f>
        <v>0</v>
      </c>
      <c r="K223" s="205" t="s">
        <v>144</v>
      </c>
      <c r="L223" s="47"/>
      <c r="M223" s="210" t="s">
        <v>19</v>
      </c>
      <c r="N223" s="211" t="s">
        <v>43</v>
      </c>
      <c r="O223" s="87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4" t="s">
        <v>145</v>
      </c>
      <c r="AT223" s="214" t="s">
        <v>140</v>
      </c>
      <c r="AU223" s="214" t="s">
        <v>146</v>
      </c>
      <c r="AY223" s="20" t="s">
        <v>137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20" t="s">
        <v>146</v>
      </c>
      <c r="BK223" s="215">
        <f>ROUND(I223*H223,2)</f>
        <v>0</v>
      </c>
      <c r="BL223" s="20" t="s">
        <v>145</v>
      </c>
      <c r="BM223" s="214" t="s">
        <v>393</v>
      </c>
    </row>
    <row r="224" s="2" customFormat="1">
      <c r="A224" s="41"/>
      <c r="B224" s="42"/>
      <c r="C224" s="43"/>
      <c r="D224" s="216" t="s">
        <v>148</v>
      </c>
      <c r="E224" s="43"/>
      <c r="F224" s="217" t="s">
        <v>394</v>
      </c>
      <c r="G224" s="43"/>
      <c r="H224" s="43"/>
      <c r="I224" s="218"/>
      <c r="J224" s="43"/>
      <c r="K224" s="43"/>
      <c r="L224" s="47"/>
      <c r="M224" s="219"/>
      <c r="N224" s="220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148</v>
      </c>
      <c r="AU224" s="20" t="s">
        <v>146</v>
      </c>
    </row>
    <row r="225" s="12" customFormat="1" ht="25.92" customHeight="1">
      <c r="A225" s="12"/>
      <c r="B225" s="187"/>
      <c r="C225" s="188"/>
      <c r="D225" s="189" t="s">
        <v>70</v>
      </c>
      <c r="E225" s="190" t="s">
        <v>395</v>
      </c>
      <c r="F225" s="190" t="s">
        <v>396</v>
      </c>
      <c r="G225" s="188"/>
      <c r="H225" s="188"/>
      <c r="I225" s="191"/>
      <c r="J225" s="192">
        <f>BK225</f>
        <v>0</v>
      </c>
      <c r="K225" s="188"/>
      <c r="L225" s="193"/>
      <c r="M225" s="194"/>
      <c r="N225" s="195"/>
      <c r="O225" s="195"/>
      <c r="P225" s="196">
        <f>P226+P238+P252+P276+P321+P325+P332+P340+P347+P356+P407+P423+P432+P437+P493+P498+P521+P546+P569+P594+P632+P647</f>
        <v>0</v>
      </c>
      <c r="Q225" s="195"/>
      <c r="R225" s="196">
        <f>R226+R238+R252+R276+R321+R325+R332+R340+R347+R356+R407+R423+R432+R437+R493+R498+R521+R546+R569+R594+R632+R647</f>
        <v>1.6338263000000002</v>
      </c>
      <c r="S225" s="195"/>
      <c r="T225" s="197">
        <f>T226+T238+T252+T276+T321+T325+T332+T340+T347+T356+T407+T423+T432+T437+T493+T498+T521+T546+T569+T594+T632+T647</f>
        <v>3.3032499999999998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98" t="s">
        <v>146</v>
      </c>
      <c r="AT225" s="199" t="s">
        <v>70</v>
      </c>
      <c r="AU225" s="199" t="s">
        <v>71</v>
      </c>
      <c r="AY225" s="198" t="s">
        <v>137</v>
      </c>
      <c r="BK225" s="200">
        <f>BK226+BK238+BK252+BK276+BK321+BK325+BK332+BK340+BK347+BK356+BK407+BK423+BK432+BK437+BK493+BK498+BK521+BK546+BK569+BK594+BK632+BK647</f>
        <v>0</v>
      </c>
    </row>
    <row r="226" s="12" customFormat="1" ht="22.8" customHeight="1">
      <c r="A226" s="12"/>
      <c r="B226" s="187"/>
      <c r="C226" s="188"/>
      <c r="D226" s="189" t="s">
        <v>70</v>
      </c>
      <c r="E226" s="201" t="s">
        <v>397</v>
      </c>
      <c r="F226" s="201" t="s">
        <v>398</v>
      </c>
      <c r="G226" s="188"/>
      <c r="H226" s="188"/>
      <c r="I226" s="191"/>
      <c r="J226" s="202">
        <f>BK226</f>
        <v>0</v>
      </c>
      <c r="K226" s="188"/>
      <c r="L226" s="193"/>
      <c r="M226" s="194"/>
      <c r="N226" s="195"/>
      <c r="O226" s="195"/>
      <c r="P226" s="196">
        <f>SUM(P227:P237)</f>
        <v>0</v>
      </c>
      <c r="Q226" s="195"/>
      <c r="R226" s="196">
        <f>SUM(R227:R237)</f>
        <v>0.049158599999999997</v>
      </c>
      <c r="S226" s="195"/>
      <c r="T226" s="197">
        <f>SUM(T227:T237)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98" t="s">
        <v>146</v>
      </c>
      <c r="AT226" s="199" t="s">
        <v>70</v>
      </c>
      <c r="AU226" s="199" t="s">
        <v>79</v>
      </c>
      <c r="AY226" s="198" t="s">
        <v>137</v>
      </c>
      <c r="BK226" s="200">
        <f>SUM(BK227:BK237)</f>
        <v>0</v>
      </c>
    </row>
    <row r="227" s="2" customFormat="1" ht="24.15" customHeight="1">
      <c r="A227" s="41"/>
      <c r="B227" s="42"/>
      <c r="C227" s="203" t="s">
        <v>399</v>
      </c>
      <c r="D227" s="203" t="s">
        <v>140</v>
      </c>
      <c r="E227" s="204" t="s">
        <v>400</v>
      </c>
      <c r="F227" s="205" t="s">
        <v>401</v>
      </c>
      <c r="G227" s="206" t="s">
        <v>143</v>
      </c>
      <c r="H227" s="207">
        <v>5.6699999999999999</v>
      </c>
      <c r="I227" s="208"/>
      <c r="J227" s="209">
        <f>ROUND(I227*H227,2)</f>
        <v>0</v>
      </c>
      <c r="K227" s="205" t="s">
        <v>144</v>
      </c>
      <c r="L227" s="47"/>
      <c r="M227" s="210" t="s">
        <v>19</v>
      </c>
      <c r="N227" s="211" t="s">
        <v>43</v>
      </c>
      <c r="O227" s="87"/>
      <c r="P227" s="212">
        <f>O227*H227</f>
        <v>0</v>
      </c>
      <c r="Q227" s="212">
        <v>0.0035000000000000001</v>
      </c>
      <c r="R227" s="212">
        <f>Q227*H227</f>
        <v>0.019845000000000002</v>
      </c>
      <c r="S227" s="212">
        <v>0</v>
      </c>
      <c r="T227" s="213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4" t="s">
        <v>223</v>
      </c>
      <c r="AT227" s="214" t="s">
        <v>140</v>
      </c>
      <c r="AU227" s="214" t="s">
        <v>146</v>
      </c>
      <c r="AY227" s="20" t="s">
        <v>137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20" t="s">
        <v>146</v>
      </c>
      <c r="BK227" s="215">
        <f>ROUND(I227*H227,2)</f>
        <v>0</v>
      </c>
      <c r="BL227" s="20" t="s">
        <v>223</v>
      </c>
      <c r="BM227" s="214" t="s">
        <v>402</v>
      </c>
    </row>
    <row r="228" s="2" customFormat="1">
      <c r="A228" s="41"/>
      <c r="B228" s="42"/>
      <c r="C228" s="43"/>
      <c r="D228" s="216" t="s">
        <v>148</v>
      </c>
      <c r="E228" s="43"/>
      <c r="F228" s="217" t="s">
        <v>403</v>
      </c>
      <c r="G228" s="43"/>
      <c r="H228" s="43"/>
      <c r="I228" s="218"/>
      <c r="J228" s="43"/>
      <c r="K228" s="43"/>
      <c r="L228" s="47"/>
      <c r="M228" s="219"/>
      <c r="N228" s="220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148</v>
      </c>
      <c r="AU228" s="20" t="s">
        <v>146</v>
      </c>
    </row>
    <row r="229" s="2" customFormat="1" ht="24.15" customHeight="1">
      <c r="A229" s="41"/>
      <c r="B229" s="42"/>
      <c r="C229" s="203" t="s">
        <v>404</v>
      </c>
      <c r="D229" s="203" t="s">
        <v>140</v>
      </c>
      <c r="E229" s="204" t="s">
        <v>405</v>
      </c>
      <c r="F229" s="205" t="s">
        <v>406</v>
      </c>
      <c r="G229" s="206" t="s">
        <v>143</v>
      </c>
      <c r="H229" s="207">
        <v>7.968</v>
      </c>
      <c r="I229" s="208"/>
      <c r="J229" s="209">
        <f>ROUND(I229*H229,2)</f>
        <v>0</v>
      </c>
      <c r="K229" s="205" t="s">
        <v>144</v>
      </c>
      <c r="L229" s="47"/>
      <c r="M229" s="210" t="s">
        <v>19</v>
      </c>
      <c r="N229" s="211" t="s">
        <v>43</v>
      </c>
      <c r="O229" s="87"/>
      <c r="P229" s="212">
        <f>O229*H229</f>
        <v>0</v>
      </c>
      <c r="Q229" s="212">
        <v>0.0035000000000000001</v>
      </c>
      <c r="R229" s="212">
        <f>Q229*H229</f>
        <v>0.027888</v>
      </c>
      <c r="S229" s="212">
        <v>0</v>
      </c>
      <c r="T229" s="213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4" t="s">
        <v>223</v>
      </c>
      <c r="AT229" s="214" t="s">
        <v>140</v>
      </c>
      <c r="AU229" s="214" t="s">
        <v>146</v>
      </c>
      <c r="AY229" s="20" t="s">
        <v>137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20" t="s">
        <v>146</v>
      </c>
      <c r="BK229" s="215">
        <f>ROUND(I229*H229,2)</f>
        <v>0</v>
      </c>
      <c r="BL229" s="20" t="s">
        <v>223</v>
      </c>
      <c r="BM229" s="214" t="s">
        <v>407</v>
      </c>
    </row>
    <row r="230" s="2" customFormat="1">
      <c r="A230" s="41"/>
      <c r="B230" s="42"/>
      <c r="C230" s="43"/>
      <c r="D230" s="216" t="s">
        <v>148</v>
      </c>
      <c r="E230" s="43"/>
      <c r="F230" s="217" t="s">
        <v>408</v>
      </c>
      <c r="G230" s="43"/>
      <c r="H230" s="43"/>
      <c r="I230" s="218"/>
      <c r="J230" s="43"/>
      <c r="K230" s="43"/>
      <c r="L230" s="47"/>
      <c r="M230" s="219"/>
      <c r="N230" s="220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148</v>
      </c>
      <c r="AU230" s="20" t="s">
        <v>146</v>
      </c>
    </row>
    <row r="231" s="13" customFormat="1">
      <c r="A231" s="13"/>
      <c r="B231" s="221"/>
      <c r="C231" s="222"/>
      <c r="D231" s="223" t="s">
        <v>150</v>
      </c>
      <c r="E231" s="224" t="s">
        <v>19</v>
      </c>
      <c r="F231" s="225" t="s">
        <v>409</v>
      </c>
      <c r="G231" s="222"/>
      <c r="H231" s="226">
        <v>7.968</v>
      </c>
      <c r="I231" s="227"/>
      <c r="J231" s="222"/>
      <c r="K231" s="222"/>
      <c r="L231" s="228"/>
      <c r="M231" s="229"/>
      <c r="N231" s="230"/>
      <c r="O231" s="230"/>
      <c r="P231" s="230"/>
      <c r="Q231" s="230"/>
      <c r="R231" s="230"/>
      <c r="S231" s="230"/>
      <c r="T231" s="23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2" t="s">
        <v>150</v>
      </c>
      <c r="AU231" s="232" t="s">
        <v>146</v>
      </c>
      <c r="AV231" s="13" t="s">
        <v>146</v>
      </c>
      <c r="AW231" s="13" t="s">
        <v>32</v>
      </c>
      <c r="AX231" s="13" t="s">
        <v>79</v>
      </c>
      <c r="AY231" s="232" t="s">
        <v>137</v>
      </c>
    </row>
    <row r="232" s="2" customFormat="1" ht="24.15" customHeight="1">
      <c r="A232" s="41"/>
      <c r="B232" s="42"/>
      <c r="C232" s="203" t="s">
        <v>410</v>
      </c>
      <c r="D232" s="203" t="s">
        <v>140</v>
      </c>
      <c r="E232" s="204" t="s">
        <v>411</v>
      </c>
      <c r="F232" s="205" t="s">
        <v>412</v>
      </c>
      <c r="G232" s="206" t="s">
        <v>260</v>
      </c>
      <c r="H232" s="207">
        <v>16.199999999999999</v>
      </c>
      <c r="I232" s="208"/>
      <c r="J232" s="209">
        <f>ROUND(I232*H232,2)</f>
        <v>0</v>
      </c>
      <c r="K232" s="205" t="s">
        <v>144</v>
      </c>
      <c r="L232" s="47"/>
      <c r="M232" s="210" t="s">
        <v>19</v>
      </c>
      <c r="N232" s="211" t="s">
        <v>43</v>
      </c>
      <c r="O232" s="87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4" t="s">
        <v>223</v>
      </c>
      <c r="AT232" s="214" t="s">
        <v>140</v>
      </c>
      <c r="AU232" s="214" t="s">
        <v>146</v>
      </c>
      <c r="AY232" s="20" t="s">
        <v>137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20" t="s">
        <v>146</v>
      </c>
      <c r="BK232" s="215">
        <f>ROUND(I232*H232,2)</f>
        <v>0</v>
      </c>
      <c r="BL232" s="20" t="s">
        <v>223</v>
      </c>
      <c r="BM232" s="214" t="s">
        <v>413</v>
      </c>
    </row>
    <row r="233" s="2" customFormat="1">
      <c r="A233" s="41"/>
      <c r="B233" s="42"/>
      <c r="C233" s="43"/>
      <c r="D233" s="216" t="s">
        <v>148</v>
      </c>
      <c r="E233" s="43"/>
      <c r="F233" s="217" t="s">
        <v>414</v>
      </c>
      <c r="G233" s="43"/>
      <c r="H233" s="43"/>
      <c r="I233" s="218"/>
      <c r="J233" s="43"/>
      <c r="K233" s="43"/>
      <c r="L233" s="47"/>
      <c r="M233" s="219"/>
      <c r="N233" s="220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148</v>
      </c>
      <c r="AU233" s="20" t="s">
        <v>146</v>
      </c>
    </row>
    <row r="234" s="2" customFormat="1" ht="16.5" customHeight="1">
      <c r="A234" s="41"/>
      <c r="B234" s="42"/>
      <c r="C234" s="233" t="s">
        <v>415</v>
      </c>
      <c r="D234" s="233" t="s">
        <v>157</v>
      </c>
      <c r="E234" s="234" t="s">
        <v>416</v>
      </c>
      <c r="F234" s="235" t="s">
        <v>417</v>
      </c>
      <c r="G234" s="236" t="s">
        <v>260</v>
      </c>
      <c r="H234" s="237">
        <v>17.82</v>
      </c>
      <c r="I234" s="238"/>
      <c r="J234" s="239">
        <f>ROUND(I234*H234,2)</f>
        <v>0</v>
      </c>
      <c r="K234" s="235" t="s">
        <v>144</v>
      </c>
      <c r="L234" s="240"/>
      <c r="M234" s="241" t="s">
        <v>19</v>
      </c>
      <c r="N234" s="242" t="s">
        <v>43</v>
      </c>
      <c r="O234" s="87"/>
      <c r="P234" s="212">
        <f>O234*H234</f>
        <v>0</v>
      </c>
      <c r="Q234" s="212">
        <v>8.0000000000000007E-05</v>
      </c>
      <c r="R234" s="212">
        <f>Q234*H234</f>
        <v>0.0014256000000000002</v>
      </c>
      <c r="S234" s="212">
        <v>0</v>
      </c>
      <c r="T234" s="213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4" t="s">
        <v>304</v>
      </c>
      <c r="AT234" s="214" t="s">
        <v>157</v>
      </c>
      <c r="AU234" s="214" t="s">
        <v>146</v>
      </c>
      <c r="AY234" s="20" t="s">
        <v>137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20" t="s">
        <v>146</v>
      </c>
      <c r="BK234" s="215">
        <f>ROUND(I234*H234,2)</f>
        <v>0</v>
      </c>
      <c r="BL234" s="20" t="s">
        <v>223</v>
      </c>
      <c r="BM234" s="214" t="s">
        <v>418</v>
      </c>
    </row>
    <row r="235" s="13" customFormat="1">
      <c r="A235" s="13"/>
      <c r="B235" s="221"/>
      <c r="C235" s="222"/>
      <c r="D235" s="223" t="s">
        <v>150</v>
      </c>
      <c r="E235" s="224" t="s">
        <v>19</v>
      </c>
      <c r="F235" s="225" t="s">
        <v>419</v>
      </c>
      <c r="G235" s="222"/>
      <c r="H235" s="226">
        <v>17.82</v>
      </c>
      <c r="I235" s="227"/>
      <c r="J235" s="222"/>
      <c r="K235" s="222"/>
      <c r="L235" s="228"/>
      <c r="M235" s="229"/>
      <c r="N235" s="230"/>
      <c r="O235" s="230"/>
      <c r="P235" s="230"/>
      <c r="Q235" s="230"/>
      <c r="R235" s="230"/>
      <c r="S235" s="230"/>
      <c r="T235" s="23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2" t="s">
        <v>150</v>
      </c>
      <c r="AU235" s="232" t="s">
        <v>146</v>
      </c>
      <c r="AV235" s="13" t="s">
        <v>146</v>
      </c>
      <c r="AW235" s="13" t="s">
        <v>32</v>
      </c>
      <c r="AX235" s="13" t="s">
        <v>79</v>
      </c>
      <c r="AY235" s="232" t="s">
        <v>137</v>
      </c>
    </row>
    <row r="236" s="2" customFormat="1" ht="24.15" customHeight="1">
      <c r="A236" s="41"/>
      <c r="B236" s="42"/>
      <c r="C236" s="203" t="s">
        <v>420</v>
      </c>
      <c r="D236" s="203" t="s">
        <v>140</v>
      </c>
      <c r="E236" s="204" t="s">
        <v>421</v>
      </c>
      <c r="F236" s="205" t="s">
        <v>422</v>
      </c>
      <c r="G236" s="206" t="s">
        <v>423</v>
      </c>
      <c r="H236" s="265"/>
      <c r="I236" s="208"/>
      <c r="J236" s="209">
        <f>ROUND(I236*H236,2)</f>
        <v>0</v>
      </c>
      <c r="K236" s="205" t="s">
        <v>144</v>
      </c>
      <c r="L236" s="47"/>
      <c r="M236" s="210" t="s">
        <v>19</v>
      </c>
      <c r="N236" s="211" t="s">
        <v>43</v>
      </c>
      <c r="O236" s="87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4" t="s">
        <v>223</v>
      </c>
      <c r="AT236" s="214" t="s">
        <v>140</v>
      </c>
      <c r="AU236" s="214" t="s">
        <v>146</v>
      </c>
      <c r="AY236" s="20" t="s">
        <v>137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20" t="s">
        <v>146</v>
      </c>
      <c r="BK236" s="215">
        <f>ROUND(I236*H236,2)</f>
        <v>0</v>
      </c>
      <c r="BL236" s="20" t="s">
        <v>223</v>
      </c>
      <c r="BM236" s="214" t="s">
        <v>424</v>
      </c>
    </row>
    <row r="237" s="2" customFormat="1">
      <c r="A237" s="41"/>
      <c r="B237" s="42"/>
      <c r="C237" s="43"/>
      <c r="D237" s="216" t="s">
        <v>148</v>
      </c>
      <c r="E237" s="43"/>
      <c r="F237" s="217" t="s">
        <v>425</v>
      </c>
      <c r="G237" s="43"/>
      <c r="H237" s="43"/>
      <c r="I237" s="218"/>
      <c r="J237" s="43"/>
      <c r="K237" s="43"/>
      <c r="L237" s="47"/>
      <c r="M237" s="219"/>
      <c r="N237" s="220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148</v>
      </c>
      <c r="AU237" s="20" t="s">
        <v>146</v>
      </c>
    </row>
    <row r="238" s="12" customFormat="1" ht="22.8" customHeight="1">
      <c r="A238" s="12"/>
      <c r="B238" s="187"/>
      <c r="C238" s="188"/>
      <c r="D238" s="189" t="s">
        <v>70</v>
      </c>
      <c r="E238" s="201" t="s">
        <v>426</v>
      </c>
      <c r="F238" s="201" t="s">
        <v>427</v>
      </c>
      <c r="G238" s="188"/>
      <c r="H238" s="188"/>
      <c r="I238" s="191"/>
      <c r="J238" s="202">
        <f>BK238</f>
        <v>0</v>
      </c>
      <c r="K238" s="188"/>
      <c r="L238" s="193"/>
      <c r="M238" s="194"/>
      <c r="N238" s="195"/>
      <c r="O238" s="195"/>
      <c r="P238" s="196">
        <f>SUM(P239:P251)</f>
        <v>0</v>
      </c>
      <c r="Q238" s="195"/>
      <c r="R238" s="196">
        <f>SUM(R239:R251)</f>
        <v>0.0077200000000000003</v>
      </c>
      <c r="S238" s="195"/>
      <c r="T238" s="197">
        <f>SUM(T239:T251)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98" t="s">
        <v>146</v>
      </c>
      <c r="AT238" s="199" t="s">
        <v>70</v>
      </c>
      <c r="AU238" s="199" t="s">
        <v>79</v>
      </c>
      <c r="AY238" s="198" t="s">
        <v>137</v>
      </c>
      <c r="BK238" s="200">
        <f>SUM(BK239:BK251)</f>
        <v>0</v>
      </c>
    </row>
    <row r="239" s="2" customFormat="1" ht="16.5" customHeight="1">
      <c r="A239" s="41"/>
      <c r="B239" s="42"/>
      <c r="C239" s="203" t="s">
        <v>428</v>
      </c>
      <c r="D239" s="203" t="s">
        <v>140</v>
      </c>
      <c r="E239" s="204" t="s">
        <v>429</v>
      </c>
      <c r="F239" s="205" t="s">
        <v>430</v>
      </c>
      <c r="G239" s="206" t="s">
        <v>260</v>
      </c>
      <c r="H239" s="207">
        <v>10</v>
      </c>
      <c r="I239" s="208"/>
      <c r="J239" s="209">
        <f>ROUND(I239*H239,2)</f>
        <v>0</v>
      </c>
      <c r="K239" s="205" t="s">
        <v>144</v>
      </c>
      <c r="L239" s="47"/>
      <c r="M239" s="210" t="s">
        <v>19</v>
      </c>
      <c r="N239" s="211" t="s">
        <v>43</v>
      </c>
      <c r="O239" s="87"/>
      <c r="P239" s="212">
        <f>O239*H239</f>
        <v>0</v>
      </c>
      <c r="Q239" s="212">
        <v>0.00048000000000000001</v>
      </c>
      <c r="R239" s="212">
        <f>Q239*H239</f>
        <v>0.0048000000000000004</v>
      </c>
      <c r="S239" s="212">
        <v>0</v>
      </c>
      <c r="T239" s="213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4" t="s">
        <v>223</v>
      </c>
      <c r="AT239" s="214" t="s">
        <v>140</v>
      </c>
      <c r="AU239" s="214" t="s">
        <v>146</v>
      </c>
      <c r="AY239" s="20" t="s">
        <v>137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20" t="s">
        <v>146</v>
      </c>
      <c r="BK239" s="215">
        <f>ROUND(I239*H239,2)</f>
        <v>0</v>
      </c>
      <c r="BL239" s="20" t="s">
        <v>223</v>
      </c>
      <c r="BM239" s="214" t="s">
        <v>431</v>
      </c>
    </row>
    <row r="240" s="2" customFormat="1">
      <c r="A240" s="41"/>
      <c r="B240" s="42"/>
      <c r="C240" s="43"/>
      <c r="D240" s="216" t="s">
        <v>148</v>
      </c>
      <c r="E240" s="43"/>
      <c r="F240" s="217" t="s">
        <v>432</v>
      </c>
      <c r="G240" s="43"/>
      <c r="H240" s="43"/>
      <c r="I240" s="218"/>
      <c r="J240" s="43"/>
      <c r="K240" s="43"/>
      <c r="L240" s="47"/>
      <c r="M240" s="219"/>
      <c r="N240" s="220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148</v>
      </c>
      <c r="AU240" s="20" t="s">
        <v>146</v>
      </c>
    </row>
    <row r="241" s="2" customFormat="1" ht="16.5" customHeight="1">
      <c r="A241" s="41"/>
      <c r="B241" s="42"/>
      <c r="C241" s="203" t="s">
        <v>433</v>
      </c>
      <c r="D241" s="203" t="s">
        <v>140</v>
      </c>
      <c r="E241" s="204" t="s">
        <v>434</v>
      </c>
      <c r="F241" s="205" t="s">
        <v>435</v>
      </c>
      <c r="G241" s="206" t="s">
        <v>260</v>
      </c>
      <c r="H241" s="207">
        <v>1</v>
      </c>
      <c r="I241" s="208"/>
      <c r="J241" s="209">
        <f>ROUND(I241*H241,2)</f>
        <v>0</v>
      </c>
      <c r="K241" s="205" t="s">
        <v>144</v>
      </c>
      <c r="L241" s="47"/>
      <c r="M241" s="210" t="s">
        <v>19</v>
      </c>
      <c r="N241" s="211" t="s">
        <v>43</v>
      </c>
      <c r="O241" s="87"/>
      <c r="P241" s="212">
        <f>O241*H241</f>
        <v>0</v>
      </c>
      <c r="Q241" s="212">
        <v>0.0022399999999999998</v>
      </c>
      <c r="R241" s="212">
        <f>Q241*H241</f>
        <v>0.0022399999999999998</v>
      </c>
      <c r="S241" s="212">
        <v>0</v>
      </c>
      <c r="T241" s="213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4" t="s">
        <v>223</v>
      </c>
      <c r="AT241" s="214" t="s">
        <v>140</v>
      </c>
      <c r="AU241" s="214" t="s">
        <v>146</v>
      </c>
      <c r="AY241" s="20" t="s">
        <v>137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20" t="s">
        <v>146</v>
      </c>
      <c r="BK241" s="215">
        <f>ROUND(I241*H241,2)</f>
        <v>0</v>
      </c>
      <c r="BL241" s="20" t="s">
        <v>223</v>
      </c>
      <c r="BM241" s="214" t="s">
        <v>436</v>
      </c>
    </row>
    <row r="242" s="2" customFormat="1">
      <c r="A242" s="41"/>
      <c r="B242" s="42"/>
      <c r="C242" s="43"/>
      <c r="D242" s="216" t="s">
        <v>148</v>
      </c>
      <c r="E242" s="43"/>
      <c r="F242" s="217" t="s">
        <v>437</v>
      </c>
      <c r="G242" s="43"/>
      <c r="H242" s="43"/>
      <c r="I242" s="218"/>
      <c r="J242" s="43"/>
      <c r="K242" s="43"/>
      <c r="L242" s="47"/>
      <c r="M242" s="219"/>
      <c r="N242" s="220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148</v>
      </c>
      <c r="AU242" s="20" t="s">
        <v>146</v>
      </c>
    </row>
    <row r="243" s="2" customFormat="1" ht="16.5" customHeight="1">
      <c r="A243" s="41"/>
      <c r="B243" s="42"/>
      <c r="C243" s="203" t="s">
        <v>438</v>
      </c>
      <c r="D243" s="203" t="s">
        <v>140</v>
      </c>
      <c r="E243" s="204" t="s">
        <v>439</v>
      </c>
      <c r="F243" s="205" t="s">
        <v>440</v>
      </c>
      <c r="G243" s="206" t="s">
        <v>154</v>
      </c>
      <c r="H243" s="207">
        <v>3</v>
      </c>
      <c r="I243" s="208"/>
      <c r="J243" s="209">
        <f>ROUND(I243*H243,2)</f>
        <v>0</v>
      </c>
      <c r="K243" s="205" t="s">
        <v>144</v>
      </c>
      <c r="L243" s="47"/>
      <c r="M243" s="210" t="s">
        <v>19</v>
      </c>
      <c r="N243" s="211" t="s">
        <v>43</v>
      </c>
      <c r="O243" s="87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4" t="s">
        <v>223</v>
      </c>
      <c r="AT243" s="214" t="s">
        <v>140</v>
      </c>
      <c r="AU243" s="214" t="s">
        <v>146</v>
      </c>
      <c r="AY243" s="20" t="s">
        <v>137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20" t="s">
        <v>146</v>
      </c>
      <c r="BK243" s="215">
        <f>ROUND(I243*H243,2)</f>
        <v>0</v>
      </c>
      <c r="BL243" s="20" t="s">
        <v>223</v>
      </c>
      <c r="BM243" s="214" t="s">
        <v>441</v>
      </c>
    </row>
    <row r="244" s="2" customFormat="1">
      <c r="A244" s="41"/>
      <c r="B244" s="42"/>
      <c r="C244" s="43"/>
      <c r="D244" s="216" t="s">
        <v>148</v>
      </c>
      <c r="E244" s="43"/>
      <c r="F244" s="217" t="s">
        <v>442</v>
      </c>
      <c r="G244" s="43"/>
      <c r="H244" s="43"/>
      <c r="I244" s="218"/>
      <c r="J244" s="43"/>
      <c r="K244" s="43"/>
      <c r="L244" s="47"/>
      <c r="M244" s="219"/>
      <c r="N244" s="220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148</v>
      </c>
      <c r="AU244" s="20" t="s">
        <v>146</v>
      </c>
    </row>
    <row r="245" s="2" customFormat="1" ht="16.5" customHeight="1">
      <c r="A245" s="41"/>
      <c r="B245" s="42"/>
      <c r="C245" s="203" t="s">
        <v>443</v>
      </c>
      <c r="D245" s="203" t="s">
        <v>140</v>
      </c>
      <c r="E245" s="204" t="s">
        <v>444</v>
      </c>
      <c r="F245" s="205" t="s">
        <v>445</v>
      </c>
      <c r="G245" s="206" t="s">
        <v>154</v>
      </c>
      <c r="H245" s="207">
        <v>2</v>
      </c>
      <c r="I245" s="208"/>
      <c r="J245" s="209">
        <f>ROUND(I245*H245,2)</f>
        <v>0</v>
      </c>
      <c r="K245" s="205" t="s">
        <v>144</v>
      </c>
      <c r="L245" s="47"/>
      <c r="M245" s="210" t="s">
        <v>19</v>
      </c>
      <c r="N245" s="211" t="s">
        <v>43</v>
      </c>
      <c r="O245" s="87"/>
      <c r="P245" s="212">
        <f>O245*H245</f>
        <v>0</v>
      </c>
      <c r="Q245" s="212">
        <v>6.0000000000000002E-05</v>
      </c>
      <c r="R245" s="212">
        <f>Q245*H245</f>
        <v>0.00012</v>
      </c>
      <c r="S245" s="212">
        <v>0</v>
      </c>
      <c r="T245" s="213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4" t="s">
        <v>223</v>
      </c>
      <c r="AT245" s="214" t="s">
        <v>140</v>
      </c>
      <c r="AU245" s="214" t="s">
        <v>146</v>
      </c>
      <c r="AY245" s="20" t="s">
        <v>137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20" t="s">
        <v>146</v>
      </c>
      <c r="BK245" s="215">
        <f>ROUND(I245*H245,2)</f>
        <v>0</v>
      </c>
      <c r="BL245" s="20" t="s">
        <v>223</v>
      </c>
      <c r="BM245" s="214" t="s">
        <v>446</v>
      </c>
    </row>
    <row r="246" s="2" customFormat="1">
      <c r="A246" s="41"/>
      <c r="B246" s="42"/>
      <c r="C246" s="43"/>
      <c r="D246" s="216" t="s">
        <v>148</v>
      </c>
      <c r="E246" s="43"/>
      <c r="F246" s="217" t="s">
        <v>447</v>
      </c>
      <c r="G246" s="43"/>
      <c r="H246" s="43"/>
      <c r="I246" s="218"/>
      <c r="J246" s="43"/>
      <c r="K246" s="43"/>
      <c r="L246" s="47"/>
      <c r="M246" s="219"/>
      <c r="N246" s="220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148</v>
      </c>
      <c r="AU246" s="20" t="s">
        <v>146</v>
      </c>
    </row>
    <row r="247" s="2" customFormat="1" ht="16.5" customHeight="1">
      <c r="A247" s="41"/>
      <c r="B247" s="42"/>
      <c r="C247" s="233" t="s">
        <v>448</v>
      </c>
      <c r="D247" s="233" t="s">
        <v>157</v>
      </c>
      <c r="E247" s="234" t="s">
        <v>449</v>
      </c>
      <c r="F247" s="235" t="s">
        <v>450</v>
      </c>
      <c r="G247" s="236" t="s">
        <v>154</v>
      </c>
      <c r="H247" s="237">
        <v>2</v>
      </c>
      <c r="I247" s="238"/>
      <c r="J247" s="239">
        <f>ROUND(I247*H247,2)</f>
        <v>0</v>
      </c>
      <c r="K247" s="235" t="s">
        <v>144</v>
      </c>
      <c r="L247" s="240"/>
      <c r="M247" s="241" t="s">
        <v>19</v>
      </c>
      <c r="N247" s="242" t="s">
        <v>43</v>
      </c>
      <c r="O247" s="87"/>
      <c r="P247" s="212">
        <f>O247*H247</f>
        <v>0</v>
      </c>
      <c r="Q247" s="212">
        <v>0.00027999999999999998</v>
      </c>
      <c r="R247" s="212">
        <f>Q247*H247</f>
        <v>0.00055999999999999995</v>
      </c>
      <c r="S247" s="212">
        <v>0</v>
      </c>
      <c r="T247" s="213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4" t="s">
        <v>304</v>
      </c>
      <c r="AT247" s="214" t="s">
        <v>157</v>
      </c>
      <c r="AU247" s="214" t="s">
        <v>146</v>
      </c>
      <c r="AY247" s="20" t="s">
        <v>137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20" t="s">
        <v>146</v>
      </c>
      <c r="BK247" s="215">
        <f>ROUND(I247*H247,2)</f>
        <v>0</v>
      </c>
      <c r="BL247" s="20" t="s">
        <v>223</v>
      </c>
      <c r="BM247" s="214" t="s">
        <v>451</v>
      </c>
    </row>
    <row r="248" s="2" customFormat="1" ht="16.5" customHeight="1">
      <c r="A248" s="41"/>
      <c r="B248" s="42"/>
      <c r="C248" s="203" t="s">
        <v>452</v>
      </c>
      <c r="D248" s="203" t="s">
        <v>140</v>
      </c>
      <c r="E248" s="204" t="s">
        <v>453</v>
      </c>
      <c r="F248" s="205" t="s">
        <v>454</v>
      </c>
      <c r="G248" s="206" t="s">
        <v>260</v>
      </c>
      <c r="H248" s="207">
        <v>11</v>
      </c>
      <c r="I248" s="208"/>
      <c r="J248" s="209">
        <f>ROUND(I248*H248,2)</f>
        <v>0</v>
      </c>
      <c r="K248" s="205" t="s">
        <v>144</v>
      </c>
      <c r="L248" s="47"/>
      <c r="M248" s="210" t="s">
        <v>19</v>
      </c>
      <c r="N248" s="211" t="s">
        <v>43</v>
      </c>
      <c r="O248" s="87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4" t="s">
        <v>223</v>
      </c>
      <c r="AT248" s="214" t="s">
        <v>140</v>
      </c>
      <c r="AU248" s="214" t="s">
        <v>146</v>
      </c>
      <c r="AY248" s="20" t="s">
        <v>137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20" t="s">
        <v>146</v>
      </c>
      <c r="BK248" s="215">
        <f>ROUND(I248*H248,2)</f>
        <v>0</v>
      </c>
      <c r="BL248" s="20" t="s">
        <v>223</v>
      </c>
      <c r="BM248" s="214" t="s">
        <v>455</v>
      </c>
    </row>
    <row r="249" s="2" customFormat="1">
      <c r="A249" s="41"/>
      <c r="B249" s="42"/>
      <c r="C249" s="43"/>
      <c r="D249" s="216" t="s">
        <v>148</v>
      </c>
      <c r="E249" s="43"/>
      <c r="F249" s="217" t="s">
        <v>456</v>
      </c>
      <c r="G249" s="43"/>
      <c r="H249" s="43"/>
      <c r="I249" s="218"/>
      <c r="J249" s="43"/>
      <c r="K249" s="43"/>
      <c r="L249" s="47"/>
      <c r="M249" s="219"/>
      <c r="N249" s="220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148</v>
      </c>
      <c r="AU249" s="20" t="s">
        <v>146</v>
      </c>
    </row>
    <row r="250" s="2" customFormat="1" ht="24.15" customHeight="1">
      <c r="A250" s="41"/>
      <c r="B250" s="42"/>
      <c r="C250" s="203" t="s">
        <v>457</v>
      </c>
      <c r="D250" s="203" t="s">
        <v>140</v>
      </c>
      <c r="E250" s="204" t="s">
        <v>458</v>
      </c>
      <c r="F250" s="205" t="s">
        <v>459</v>
      </c>
      <c r="G250" s="206" t="s">
        <v>423</v>
      </c>
      <c r="H250" s="265"/>
      <c r="I250" s="208"/>
      <c r="J250" s="209">
        <f>ROUND(I250*H250,2)</f>
        <v>0</v>
      </c>
      <c r="K250" s="205" t="s">
        <v>144</v>
      </c>
      <c r="L250" s="47"/>
      <c r="M250" s="210" t="s">
        <v>19</v>
      </c>
      <c r="N250" s="211" t="s">
        <v>43</v>
      </c>
      <c r="O250" s="87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4" t="s">
        <v>223</v>
      </c>
      <c r="AT250" s="214" t="s">
        <v>140</v>
      </c>
      <c r="AU250" s="214" t="s">
        <v>146</v>
      </c>
      <c r="AY250" s="20" t="s">
        <v>137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20" t="s">
        <v>146</v>
      </c>
      <c r="BK250" s="215">
        <f>ROUND(I250*H250,2)</f>
        <v>0</v>
      </c>
      <c r="BL250" s="20" t="s">
        <v>223</v>
      </c>
      <c r="BM250" s="214" t="s">
        <v>460</v>
      </c>
    </row>
    <row r="251" s="2" customFormat="1">
      <c r="A251" s="41"/>
      <c r="B251" s="42"/>
      <c r="C251" s="43"/>
      <c r="D251" s="216" t="s">
        <v>148</v>
      </c>
      <c r="E251" s="43"/>
      <c r="F251" s="217" t="s">
        <v>461</v>
      </c>
      <c r="G251" s="43"/>
      <c r="H251" s="43"/>
      <c r="I251" s="218"/>
      <c r="J251" s="43"/>
      <c r="K251" s="43"/>
      <c r="L251" s="47"/>
      <c r="M251" s="219"/>
      <c r="N251" s="220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148</v>
      </c>
      <c r="AU251" s="20" t="s">
        <v>146</v>
      </c>
    </row>
    <row r="252" s="12" customFormat="1" ht="22.8" customHeight="1">
      <c r="A252" s="12"/>
      <c r="B252" s="187"/>
      <c r="C252" s="188"/>
      <c r="D252" s="189" t="s">
        <v>70</v>
      </c>
      <c r="E252" s="201" t="s">
        <v>462</v>
      </c>
      <c r="F252" s="201" t="s">
        <v>463</v>
      </c>
      <c r="G252" s="188"/>
      <c r="H252" s="188"/>
      <c r="I252" s="191"/>
      <c r="J252" s="202">
        <f>BK252</f>
        <v>0</v>
      </c>
      <c r="K252" s="188"/>
      <c r="L252" s="193"/>
      <c r="M252" s="194"/>
      <c r="N252" s="195"/>
      <c r="O252" s="195"/>
      <c r="P252" s="196">
        <f>SUM(P253:P275)</f>
        <v>0</v>
      </c>
      <c r="Q252" s="195"/>
      <c r="R252" s="196">
        <f>SUM(R253:R275)</f>
        <v>0.0075360000000000002</v>
      </c>
      <c r="S252" s="195"/>
      <c r="T252" s="197">
        <f>SUM(T253:T275)</f>
        <v>0.0049699999999999996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98" t="s">
        <v>146</v>
      </c>
      <c r="AT252" s="199" t="s">
        <v>70</v>
      </c>
      <c r="AU252" s="199" t="s">
        <v>79</v>
      </c>
      <c r="AY252" s="198" t="s">
        <v>137</v>
      </c>
      <c r="BK252" s="200">
        <f>SUM(BK253:BK275)</f>
        <v>0</v>
      </c>
    </row>
    <row r="253" s="2" customFormat="1" ht="16.5" customHeight="1">
      <c r="A253" s="41"/>
      <c r="B253" s="42"/>
      <c r="C253" s="203" t="s">
        <v>464</v>
      </c>
      <c r="D253" s="203" t="s">
        <v>140</v>
      </c>
      <c r="E253" s="204" t="s">
        <v>465</v>
      </c>
      <c r="F253" s="205" t="s">
        <v>466</v>
      </c>
      <c r="G253" s="206" t="s">
        <v>467</v>
      </c>
      <c r="H253" s="207">
        <v>1</v>
      </c>
      <c r="I253" s="208"/>
      <c r="J253" s="209">
        <f>ROUND(I253*H253,2)</f>
        <v>0</v>
      </c>
      <c r="K253" s="205" t="s">
        <v>144</v>
      </c>
      <c r="L253" s="47"/>
      <c r="M253" s="210" t="s">
        <v>19</v>
      </c>
      <c r="N253" s="211" t="s">
        <v>43</v>
      </c>
      <c r="O253" s="87"/>
      <c r="P253" s="212">
        <f>O253*H253</f>
        <v>0</v>
      </c>
      <c r="Q253" s="212">
        <v>0</v>
      </c>
      <c r="R253" s="212">
        <f>Q253*H253</f>
        <v>0</v>
      </c>
      <c r="S253" s="212">
        <v>0.0049699999999999996</v>
      </c>
      <c r="T253" s="213">
        <f>S253*H253</f>
        <v>0.0049699999999999996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4" t="s">
        <v>223</v>
      </c>
      <c r="AT253" s="214" t="s">
        <v>140</v>
      </c>
      <c r="AU253" s="214" t="s">
        <v>146</v>
      </c>
      <c r="AY253" s="20" t="s">
        <v>137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20" t="s">
        <v>146</v>
      </c>
      <c r="BK253" s="215">
        <f>ROUND(I253*H253,2)</f>
        <v>0</v>
      </c>
      <c r="BL253" s="20" t="s">
        <v>223</v>
      </c>
      <c r="BM253" s="214" t="s">
        <v>468</v>
      </c>
    </row>
    <row r="254" s="2" customFormat="1">
      <c r="A254" s="41"/>
      <c r="B254" s="42"/>
      <c r="C254" s="43"/>
      <c r="D254" s="216" t="s">
        <v>148</v>
      </c>
      <c r="E254" s="43"/>
      <c r="F254" s="217" t="s">
        <v>469</v>
      </c>
      <c r="G254" s="43"/>
      <c r="H254" s="43"/>
      <c r="I254" s="218"/>
      <c r="J254" s="43"/>
      <c r="K254" s="43"/>
      <c r="L254" s="47"/>
      <c r="M254" s="219"/>
      <c r="N254" s="220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148</v>
      </c>
      <c r="AU254" s="20" t="s">
        <v>146</v>
      </c>
    </row>
    <row r="255" s="2" customFormat="1" ht="16.5" customHeight="1">
      <c r="A255" s="41"/>
      <c r="B255" s="42"/>
      <c r="C255" s="203" t="s">
        <v>470</v>
      </c>
      <c r="D255" s="203" t="s">
        <v>140</v>
      </c>
      <c r="E255" s="204" t="s">
        <v>471</v>
      </c>
      <c r="F255" s="205" t="s">
        <v>472</v>
      </c>
      <c r="G255" s="206" t="s">
        <v>260</v>
      </c>
      <c r="H255" s="207">
        <v>12</v>
      </c>
      <c r="I255" s="208"/>
      <c r="J255" s="209">
        <f>ROUND(I255*H255,2)</f>
        <v>0</v>
      </c>
      <c r="K255" s="205" t="s">
        <v>144</v>
      </c>
      <c r="L255" s="47"/>
      <c r="M255" s="210" t="s">
        <v>19</v>
      </c>
      <c r="N255" s="211" t="s">
        <v>43</v>
      </c>
      <c r="O255" s="87"/>
      <c r="P255" s="212">
        <f>O255*H255</f>
        <v>0</v>
      </c>
      <c r="Q255" s="212">
        <v>0.00034000000000000002</v>
      </c>
      <c r="R255" s="212">
        <f>Q255*H255</f>
        <v>0.0040800000000000003</v>
      </c>
      <c r="S255" s="212">
        <v>0</v>
      </c>
      <c r="T255" s="213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4" t="s">
        <v>223</v>
      </c>
      <c r="AT255" s="214" t="s">
        <v>140</v>
      </c>
      <c r="AU255" s="214" t="s">
        <v>146</v>
      </c>
      <c r="AY255" s="20" t="s">
        <v>137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20" t="s">
        <v>146</v>
      </c>
      <c r="BK255" s="215">
        <f>ROUND(I255*H255,2)</f>
        <v>0</v>
      </c>
      <c r="BL255" s="20" t="s">
        <v>223</v>
      </c>
      <c r="BM255" s="214" t="s">
        <v>473</v>
      </c>
    </row>
    <row r="256" s="2" customFormat="1">
      <c r="A256" s="41"/>
      <c r="B256" s="42"/>
      <c r="C256" s="43"/>
      <c r="D256" s="216" t="s">
        <v>148</v>
      </c>
      <c r="E256" s="43"/>
      <c r="F256" s="217" t="s">
        <v>474</v>
      </c>
      <c r="G256" s="43"/>
      <c r="H256" s="43"/>
      <c r="I256" s="218"/>
      <c r="J256" s="43"/>
      <c r="K256" s="43"/>
      <c r="L256" s="47"/>
      <c r="M256" s="219"/>
      <c r="N256" s="220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148</v>
      </c>
      <c r="AU256" s="20" t="s">
        <v>146</v>
      </c>
    </row>
    <row r="257" s="16" customFormat="1">
      <c r="A257" s="16"/>
      <c r="B257" s="266"/>
      <c r="C257" s="267"/>
      <c r="D257" s="223" t="s">
        <v>150</v>
      </c>
      <c r="E257" s="268" t="s">
        <v>19</v>
      </c>
      <c r="F257" s="269" t="s">
        <v>475</v>
      </c>
      <c r="G257" s="267"/>
      <c r="H257" s="268" t="s">
        <v>19</v>
      </c>
      <c r="I257" s="270"/>
      <c r="J257" s="267"/>
      <c r="K257" s="267"/>
      <c r="L257" s="271"/>
      <c r="M257" s="272"/>
      <c r="N257" s="273"/>
      <c r="O257" s="273"/>
      <c r="P257" s="273"/>
      <c r="Q257" s="273"/>
      <c r="R257" s="273"/>
      <c r="S257" s="273"/>
      <c r="T257" s="274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75" t="s">
        <v>150</v>
      </c>
      <c r="AU257" s="275" t="s">
        <v>146</v>
      </c>
      <c r="AV257" s="16" t="s">
        <v>79</v>
      </c>
      <c r="AW257" s="16" t="s">
        <v>32</v>
      </c>
      <c r="AX257" s="16" t="s">
        <v>71</v>
      </c>
      <c r="AY257" s="275" t="s">
        <v>137</v>
      </c>
    </row>
    <row r="258" s="13" customFormat="1">
      <c r="A258" s="13"/>
      <c r="B258" s="221"/>
      <c r="C258" s="222"/>
      <c r="D258" s="223" t="s">
        <v>150</v>
      </c>
      <c r="E258" s="224" t="s">
        <v>19</v>
      </c>
      <c r="F258" s="225" t="s">
        <v>8</v>
      </c>
      <c r="G258" s="222"/>
      <c r="H258" s="226">
        <v>12</v>
      </c>
      <c r="I258" s="227"/>
      <c r="J258" s="222"/>
      <c r="K258" s="222"/>
      <c r="L258" s="228"/>
      <c r="M258" s="229"/>
      <c r="N258" s="230"/>
      <c r="O258" s="230"/>
      <c r="P258" s="230"/>
      <c r="Q258" s="230"/>
      <c r="R258" s="230"/>
      <c r="S258" s="230"/>
      <c r="T258" s="23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2" t="s">
        <v>150</v>
      </c>
      <c r="AU258" s="232" t="s">
        <v>146</v>
      </c>
      <c r="AV258" s="13" t="s">
        <v>146</v>
      </c>
      <c r="AW258" s="13" t="s">
        <v>32</v>
      </c>
      <c r="AX258" s="13" t="s">
        <v>71</v>
      </c>
      <c r="AY258" s="232" t="s">
        <v>137</v>
      </c>
    </row>
    <row r="259" s="15" customFormat="1">
      <c r="A259" s="15"/>
      <c r="B259" s="254"/>
      <c r="C259" s="255"/>
      <c r="D259" s="223" t="s">
        <v>150</v>
      </c>
      <c r="E259" s="256" t="s">
        <v>19</v>
      </c>
      <c r="F259" s="257" t="s">
        <v>338</v>
      </c>
      <c r="G259" s="255"/>
      <c r="H259" s="258">
        <v>12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4" t="s">
        <v>150</v>
      </c>
      <c r="AU259" s="264" t="s">
        <v>146</v>
      </c>
      <c r="AV259" s="15" t="s">
        <v>145</v>
      </c>
      <c r="AW259" s="15" t="s">
        <v>32</v>
      </c>
      <c r="AX259" s="15" t="s">
        <v>79</v>
      </c>
      <c r="AY259" s="264" t="s">
        <v>137</v>
      </c>
    </row>
    <row r="260" s="2" customFormat="1" ht="16.5" customHeight="1">
      <c r="A260" s="41"/>
      <c r="B260" s="42"/>
      <c r="C260" s="233" t="s">
        <v>476</v>
      </c>
      <c r="D260" s="233" t="s">
        <v>157</v>
      </c>
      <c r="E260" s="234" t="s">
        <v>477</v>
      </c>
      <c r="F260" s="235" t="s">
        <v>478</v>
      </c>
      <c r="G260" s="236" t="s">
        <v>260</v>
      </c>
      <c r="H260" s="237">
        <v>13.199999999999999</v>
      </c>
      <c r="I260" s="238"/>
      <c r="J260" s="239">
        <f>ROUND(I260*H260,2)</f>
        <v>0</v>
      </c>
      <c r="K260" s="235" t="s">
        <v>144</v>
      </c>
      <c r="L260" s="240"/>
      <c r="M260" s="241" t="s">
        <v>19</v>
      </c>
      <c r="N260" s="242" t="s">
        <v>43</v>
      </c>
      <c r="O260" s="87"/>
      <c r="P260" s="212">
        <f>O260*H260</f>
        <v>0</v>
      </c>
      <c r="Q260" s="212">
        <v>0.00012999999999999999</v>
      </c>
      <c r="R260" s="212">
        <f>Q260*H260</f>
        <v>0.0017159999999999999</v>
      </c>
      <c r="S260" s="212">
        <v>0</v>
      </c>
      <c r="T260" s="213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4" t="s">
        <v>304</v>
      </c>
      <c r="AT260" s="214" t="s">
        <v>157</v>
      </c>
      <c r="AU260" s="214" t="s">
        <v>146</v>
      </c>
      <c r="AY260" s="20" t="s">
        <v>137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20" t="s">
        <v>146</v>
      </c>
      <c r="BK260" s="215">
        <f>ROUND(I260*H260,2)</f>
        <v>0</v>
      </c>
      <c r="BL260" s="20" t="s">
        <v>223</v>
      </c>
      <c r="BM260" s="214" t="s">
        <v>479</v>
      </c>
    </row>
    <row r="261" s="16" customFormat="1">
      <c r="A261" s="16"/>
      <c r="B261" s="266"/>
      <c r="C261" s="267"/>
      <c r="D261" s="223" t="s">
        <v>150</v>
      </c>
      <c r="E261" s="268" t="s">
        <v>19</v>
      </c>
      <c r="F261" s="269" t="s">
        <v>475</v>
      </c>
      <c r="G261" s="267"/>
      <c r="H261" s="268" t="s">
        <v>19</v>
      </c>
      <c r="I261" s="270"/>
      <c r="J261" s="267"/>
      <c r="K261" s="267"/>
      <c r="L261" s="271"/>
      <c r="M261" s="272"/>
      <c r="N261" s="273"/>
      <c r="O261" s="273"/>
      <c r="P261" s="273"/>
      <c r="Q261" s="273"/>
      <c r="R261" s="273"/>
      <c r="S261" s="273"/>
      <c r="T261" s="274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75" t="s">
        <v>150</v>
      </c>
      <c r="AU261" s="275" t="s">
        <v>146</v>
      </c>
      <c r="AV261" s="16" t="s">
        <v>79</v>
      </c>
      <c r="AW261" s="16" t="s">
        <v>32</v>
      </c>
      <c r="AX261" s="16" t="s">
        <v>71</v>
      </c>
      <c r="AY261" s="275" t="s">
        <v>137</v>
      </c>
    </row>
    <row r="262" s="13" customFormat="1">
      <c r="A262" s="13"/>
      <c r="B262" s="221"/>
      <c r="C262" s="222"/>
      <c r="D262" s="223" t="s">
        <v>150</v>
      </c>
      <c r="E262" s="224" t="s">
        <v>19</v>
      </c>
      <c r="F262" s="225" t="s">
        <v>480</v>
      </c>
      <c r="G262" s="222"/>
      <c r="H262" s="226">
        <v>13.199999999999999</v>
      </c>
      <c r="I262" s="227"/>
      <c r="J262" s="222"/>
      <c r="K262" s="222"/>
      <c r="L262" s="228"/>
      <c r="M262" s="229"/>
      <c r="N262" s="230"/>
      <c r="O262" s="230"/>
      <c r="P262" s="230"/>
      <c r="Q262" s="230"/>
      <c r="R262" s="230"/>
      <c r="S262" s="230"/>
      <c r="T262" s="23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2" t="s">
        <v>150</v>
      </c>
      <c r="AU262" s="232" t="s">
        <v>146</v>
      </c>
      <c r="AV262" s="13" t="s">
        <v>146</v>
      </c>
      <c r="AW262" s="13" t="s">
        <v>32</v>
      </c>
      <c r="AX262" s="13" t="s">
        <v>71</v>
      </c>
      <c r="AY262" s="232" t="s">
        <v>137</v>
      </c>
    </row>
    <row r="263" s="15" customFormat="1">
      <c r="A263" s="15"/>
      <c r="B263" s="254"/>
      <c r="C263" s="255"/>
      <c r="D263" s="223" t="s">
        <v>150</v>
      </c>
      <c r="E263" s="256" t="s">
        <v>19</v>
      </c>
      <c r="F263" s="257" t="s">
        <v>338</v>
      </c>
      <c r="G263" s="255"/>
      <c r="H263" s="258">
        <v>13.199999999999999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150</v>
      </c>
      <c r="AU263" s="264" t="s">
        <v>146</v>
      </c>
      <c r="AV263" s="15" t="s">
        <v>145</v>
      </c>
      <c r="AW263" s="15" t="s">
        <v>32</v>
      </c>
      <c r="AX263" s="15" t="s">
        <v>79</v>
      </c>
      <c r="AY263" s="264" t="s">
        <v>137</v>
      </c>
    </row>
    <row r="264" s="2" customFormat="1" ht="24.15" customHeight="1">
      <c r="A264" s="41"/>
      <c r="B264" s="42"/>
      <c r="C264" s="203" t="s">
        <v>481</v>
      </c>
      <c r="D264" s="203" t="s">
        <v>140</v>
      </c>
      <c r="E264" s="204" t="s">
        <v>482</v>
      </c>
      <c r="F264" s="205" t="s">
        <v>483</v>
      </c>
      <c r="G264" s="206" t="s">
        <v>260</v>
      </c>
      <c r="H264" s="207">
        <v>12</v>
      </c>
      <c r="I264" s="208"/>
      <c r="J264" s="209">
        <f>ROUND(I264*H264,2)</f>
        <v>0</v>
      </c>
      <c r="K264" s="205" t="s">
        <v>144</v>
      </c>
      <c r="L264" s="47"/>
      <c r="M264" s="210" t="s">
        <v>19</v>
      </c>
      <c r="N264" s="211" t="s">
        <v>43</v>
      </c>
      <c r="O264" s="87"/>
      <c r="P264" s="212">
        <f>O264*H264</f>
        <v>0</v>
      </c>
      <c r="Q264" s="212">
        <v>4.0000000000000003E-05</v>
      </c>
      <c r="R264" s="212">
        <f>Q264*H264</f>
        <v>0.00048000000000000007</v>
      </c>
      <c r="S264" s="212">
        <v>0</v>
      </c>
      <c r="T264" s="213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4" t="s">
        <v>223</v>
      </c>
      <c r="AT264" s="214" t="s">
        <v>140</v>
      </c>
      <c r="AU264" s="214" t="s">
        <v>146</v>
      </c>
      <c r="AY264" s="20" t="s">
        <v>137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20" t="s">
        <v>146</v>
      </c>
      <c r="BK264" s="215">
        <f>ROUND(I264*H264,2)</f>
        <v>0</v>
      </c>
      <c r="BL264" s="20" t="s">
        <v>223</v>
      </c>
      <c r="BM264" s="214" t="s">
        <v>484</v>
      </c>
    </row>
    <row r="265" s="2" customFormat="1">
      <c r="A265" s="41"/>
      <c r="B265" s="42"/>
      <c r="C265" s="43"/>
      <c r="D265" s="216" t="s">
        <v>148</v>
      </c>
      <c r="E265" s="43"/>
      <c r="F265" s="217" t="s">
        <v>485</v>
      </c>
      <c r="G265" s="43"/>
      <c r="H265" s="43"/>
      <c r="I265" s="218"/>
      <c r="J265" s="43"/>
      <c r="K265" s="43"/>
      <c r="L265" s="47"/>
      <c r="M265" s="219"/>
      <c r="N265" s="220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148</v>
      </c>
      <c r="AU265" s="20" t="s">
        <v>146</v>
      </c>
    </row>
    <row r="266" s="2" customFormat="1" ht="16.5" customHeight="1">
      <c r="A266" s="41"/>
      <c r="B266" s="42"/>
      <c r="C266" s="203" t="s">
        <v>486</v>
      </c>
      <c r="D266" s="203" t="s">
        <v>140</v>
      </c>
      <c r="E266" s="204" t="s">
        <v>487</v>
      </c>
      <c r="F266" s="205" t="s">
        <v>488</v>
      </c>
      <c r="G266" s="206" t="s">
        <v>154</v>
      </c>
      <c r="H266" s="207">
        <v>3</v>
      </c>
      <c r="I266" s="208"/>
      <c r="J266" s="209">
        <f>ROUND(I266*H266,2)</f>
        <v>0</v>
      </c>
      <c r="K266" s="205" t="s">
        <v>144</v>
      </c>
      <c r="L266" s="47"/>
      <c r="M266" s="210" t="s">
        <v>19</v>
      </c>
      <c r="N266" s="211" t="s">
        <v>43</v>
      </c>
      <c r="O266" s="87"/>
      <c r="P266" s="212">
        <f>O266*H266</f>
        <v>0</v>
      </c>
      <c r="Q266" s="212">
        <v>0.00012999999999999999</v>
      </c>
      <c r="R266" s="212">
        <f>Q266*H266</f>
        <v>0.00038999999999999994</v>
      </c>
      <c r="S266" s="212">
        <v>0</v>
      </c>
      <c r="T266" s="213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4" t="s">
        <v>223</v>
      </c>
      <c r="AT266" s="214" t="s">
        <v>140</v>
      </c>
      <c r="AU266" s="214" t="s">
        <v>146</v>
      </c>
      <c r="AY266" s="20" t="s">
        <v>137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20" t="s">
        <v>146</v>
      </c>
      <c r="BK266" s="215">
        <f>ROUND(I266*H266,2)</f>
        <v>0</v>
      </c>
      <c r="BL266" s="20" t="s">
        <v>223</v>
      </c>
      <c r="BM266" s="214" t="s">
        <v>489</v>
      </c>
    </row>
    <row r="267" s="2" customFormat="1">
      <c r="A267" s="41"/>
      <c r="B267" s="42"/>
      <c r="C267" s="43"/>
      <c r="D267" s="216" t="s">
        <v>148</v>
      </c>
      <c r="E267" s="43"/>
      <c r="F267" s="217" t="s">
        <v>490</v>
      </c>
      <c r="G267" s="43"/>
      <c r="H267" s="43"/>
      <c r="I267" s="218"/>
      <c r="J267" s="43"/>
      <c r="K267" s="43"/>
      <c r="L267" s="47"/>
      <c r="M267" s="219"/>
      <c r="N267" s="220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148</v>
      </c>
      <c r="AU267" s="20" t="s">
        <v>146</v>
      </c>
    </row>
    <row r="268" s="2" customFormat="1" ht="16.5" customHeight="1">
      <c r="A268" s="41"/>
      <c r="B268" s="42"/>
      <c r="C268" s="203" t="s">
        <v>491</v>
      </c>
      <c r="D268" s="203" t="s">
        <v>140</v>
      </c>
      <c r="E268" s="204" t="s">
        <v>492</v>
      </c>
      <c r="F268" s="205" t="s">
        <v>493</v>
      </c>
      <c r="G268" s="206" t="s">
        <v>494</v>
      </c>
      <c r="H268" s="207">
        <v>3</v>
      </c>
      <c r="I268" s="208"/>
      <c r="J268" s="209">
        <f>ROUND(I268*H268,2)</f>
        <v>0</v>
      </c>
      <c r="K268" s="205" t="s">
        <v>144</v>
      </c>
      <c r="L268" s="47"/>
      <c r="M268" s="210" t="s">
        <v>19</v>
      </c>
      <c r="N268" s="211" t="s">
        <v>43</v>
      </c>
      <c r="O268" s="87"/>
      <c r="P268" s="212">
        <f>O268*H268</f>
        <v>0</v>
      </c>
      <c r="Q268" s="212">
        <v>0.00025000000000000001</v>
      </c>
      <c r="R268" s="212">
        <f>Q268*H268</f>
        <v>0.00075000000000000002</v>
      </c>
      <c r="S268" s="212">
        <v>0</v>
      </c>
      <c r="T268" s="213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4" t="s">
        <v>223</v>
      </c>
      <c r="AT268" s="214" t="s">
        <v>140</v>
      </c>
      <c r="AU268" s="214" t="s">
        <v>146</v>
      </c>
      <c r="AY268" s="20" t="s">
        <v>137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20" t="s">
        <v>146</v>
      </c>
      <c r="BK268" s="215">
        <f>ROUND(I268*H268,2)</f>
        <v>0</v>
      </c>
      <c r="BL268" s="20" t="s">
        <v>223</v>
      </c>
      <c r="BM268" s="214" t="s">
        <v>495</v>
      </c>
    </row>
    <row r="269" s="2" customFormat="1">
      <c r="A269" s="41"/>
      <c r="B269" s="42"/>
      <c r="C269" s="43"/>
      <c r="D269" s="216" t="s">
        <v>148</v>
      </c>
      <c r="E269" s="43"/>
      <c r="F269" s="217" t="s">
        <v>496</v>
      </c>
      <c r="G269" s="43"/>
      <c r="H269" s="43"/>
      <c r="I269" s="218"/>
      <c r="J269" s="43"/>
      <c r="K269" s="43"/>
      <c r="L269" s="47"/>
      <c r="M269" s="219"/>
      <c r="N269" s="220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148</v>
      </c>
      <c r="AU269" s="20" t="s">
        <v>146</v>
      </c>
    </row>
    <row r="270" s="2" customFormat="1" ht="21.75" customHeight="1">
      <c r="A270" s="41"/>
      <c r="B270" s="42"/>
      <c r="C270" s="203" t="s">
        <v>497</v>
      </c>
      <c r="D270" s="203" t="s">
        <v>140</v>
      </c>
      <c r="E270" s="204" t="s">
        <v>498</v>
      </c>
      <c r="F270" s="205" t="s">
        <v>499</v>
      </c>
      <c r="G270" s="206" t="s">
        <v>260</v>
      </c>
      <c r="H270" s="207">
        <v>12</v>
      </c>
      <c r="I270" s="208"/>
      <c r="J270" s="209">
        <f>ROUND(I270*H270,2)</f>
        <v>0</v>
      </c>
      <c r="K270" s="205" t="s">
        <v>144</v>
      </c>
      <c r="L270" s="47"/>
      <c r="M270" s="210" t="s">
        <v>19</v>
      </c>
      <c r="N270" s="211" t="s">
        <v>43</v>
      </c>
      <c r="O270" s="87"/>
      <c r="P270" s="212">
        <f>O270*H270</f>
        <v>0</v>
      </c>
      <c r="Q270" s="212">
        <v>1.0000000000000001E-05</v>
      </c>
      <c r="R270" s="212">
        <f>Q270*H270</f>
        <v>0.00012000000000000002</v>
      </c>
      <c r="S270" s="212">
        <v>0</v>
      </c>
      <c r="T270" s="213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4" t="s">
        <v>223</v>
      </c>
      <c r="AT270" s="214" t="s">
        <v>140</v>
      </c>
      <c r="AU270" s="214" t="s">
        <v>146</v>
      </c>
      <c r="AY270" s="20" t="s">
        <v>137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20" t="s">
        <v>146</v>
      </c>
      <c r="BK270" s="215">
        <f>ROUND(I270*H270,2)</f>
        <v>0</v>
      </c>
      <c r="BL270" s="20" t="s">
        <v>223</v>
      </c>
      <c r="BM270" s="214" t="s">
        <v>500</v>
      </c>
    </row>
    <row r="271" s="2" customFormat="1">
      <c r="A271" s="41"/>
      <c r="B271" s="42"/>
      <c r="C271" s="43"/>
      <c r="D271" s="216" t="s">
        <v>148</v>
      </c>
      <c r="E271" s="43"/>
      <c r="F271" s="217" t="s">
        <v>501</v>
      </c>
      <c r="G271" s="43"/>
      <c r="H271" s="43"/>
      <c r="I271" s="218"/>
      <c r="J271" s="43"/>
      <c r="K271" s="43"/>
      <c r="L271" s="47"/>
      <c r="M271" s="219"/>
      <c r="N271" s="220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148</v>
      </c>
      <c r="AU271" s="20" t="s">
        <v>146</v>
      </c>
    </row>
    <row r="272" s="13" customFormat="1">
      <c r="A272" s="13"/>
      <c r="B272" s="221"/>
      <c r="C272" s="222"/>
      <c r="D272" s="223" t="s">
        <v>150</v>
      </c>
      <c r="E272" s="224" t="s">
        <v>19</v>
      </c>
      <c r="F272" s="225" t="s">
        <v>8</v>
      </c>
      <c r="G272" s="222"/>
      <c r="H272" s="226">
        <v>12</v>
      </c>
      <c r="I272" s="227"/>
      <c r="J272" s="222"/>
      <c r="K272" s="222"/>
      <c r="L272" s="228"/>
      <c r="M272" s="229"/>
      <c r="N272" s="230"/>
      <c r="O272" s="230"/>
      <c r="P272" s="230"/>
      <c r="Q272" s="230"/>
      <c r="R272" s="230"/>
      <c r="S272" s="230"/>
      <c r="T272" s="23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2" t="s">
        <v>150</v>
      </c>
      <c r="AU272" s="232" t="s">
        <v>146</v>
      </c>
      <c r="AV272" s="13" t="s">
        <v>146</v>
      </c>
      <c r="AW272" s="13" t="s">
        <v>32</v>
      </c>
      <c r="AX272" s="13" t="s">
        <v>71</v>
      </c>
      <c r="AY272" s="232" t="s">
        <v>137</v>
      </c>
    </row>
    <row r="273" s="15" customFormat="1">
      <c r="A273" s="15"/>
      <c r="B273" s="254"/>
      <c r="C273" s="255"/>
      <c r="D273" s="223" t="s">
        <v>150</v>
      </c>
      <c r="E273" s="256" t="s">
        <v>19</v>
      </c>
      <c r="F273" s="257" t="s">
        <v>338</v>
      </c>
      <c r="G273" s="255"/>
      <c r="H273" s="258">
        <v>12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4" t="s">
        <v>150</v>
      </c>
      <c r="AU273" s="264" t="s">
        <v>146</v>
      </c>
      <c r="AV273" s="15" t="s">
        <v>145</v>
      </c>
      <c r="AW273" s="15" t="s">
        <v>32</v>
      </c>
      <c r="AX273" s="15" t="s">
        <v>79</v>
      </c>
      <c r="AY273" s="264" t="s">
        <v>137</v>
      </c>
    </row>
    <row r="274" s="2" customFormat="1" ht="24.15" customHeight="1">
      <c r="A274" s="41"/>
      <c r="B274" s="42"/>
      <c r="C274" s="203" t="s">
        <v>502</v>
      </c>
      <c r="D274" s="203" t="s">
        <v>140</v>
      </c>
      <c r="E274" s="204" t="s">
        <v>503</v>
      </c>
      <c r="F274" s="205" t="s">
        <v>504</v>
      </c>
      <c r="G274" s="206" t="s">
        <v>423</v>
      </c>
      <c r="H274" s="265"/>
      <c r="I274" s="208"/>
      <c r="J274" s="209">
        <f>ROUND(I274*H274,2)</f>
        <v>0</v>
      </c>
      <c r="K274" s="205" t="s">
        <v>144</v>
      </c>
      <c r="L274" s="47"/>
      <c r="M274" s="210" t="s">
        <v>19</v>
      </c>
      <c r="N274" s="211" t="s">
        <v>43</v>
      </c>
      <c r="O274" s="87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4" t="s">
        <v>223</v>
      </c>
      <c r="AT274" s="214" t="s">
        <v>140</v>
      </c>
      <c r="AU274" s="214" t="s">
        <v>146</v>
      </c>
      <c r="AY274" s="20" t="s">
        <v>137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20" t="s">
        <v>146</v>
      </c>
      <c r="BK274" s="215">
        <f>ROUND(I274*H274,2)</f>
        <v>0</v>
      </c>
      <c r="BL274" s="20" t="s">
        <v>223</v>
      </c>
      <c r="BM274" s="214" t="s">
        <v>505</v>
      </c>
    </row>
    <row r="275" s="2" customFormat="1">
      <c r="A275" s="41"/>
      <c r="B275" s="42"/>
      <c r="C275" s="43"/>
      <c r="D275" s="216" t="s">
        <v>148</v>
      </c>
      <c r="E275" s="43"/>
      <c r="F275" s="217" t="s">
        <v>506</v>
      </c>
      <c r="G275" s="43"/>
      <c r="H275" s="43"/>
      <c r="I275" s="218"/>
      <c r="J275" s="43"/>
      <c r="K275" s="43"/>
      <c r="L275" s="47"/>
      <c r="M275" s="219"/>
      <c r="N275" s="220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148</v>
      </c>
      <c r="AU275" s="20" t="s">
        <v>146</v>
      </c>
    </row>
    <row r="276" s="12" customFormat="1" ht="22.8" customHeight="1">
      <c r="A276" s="12"/>
      <c r="B276" s="187"/>
      <c r="C276" s="188"/>
      <c r="D276" s="189" t="s">
        <v>70</v>
      </c>
      <c r="E276" s="201" t="s">
        <v>507</v>
      </c>
      <c r="F276" s="201" t="s">
        <v>508</v>
      </c>
      <c r="G276" s="188"/>
      <c r="H276" s="188"/>
      <c r="I276" s="191"/>
      <c r="J276" s="202">
        <f>BK276</f>
        <v>0</v>
      </c>
      <c r="K276" s="188"/>
      <c r="L276" s="193"/>
      <c r="M276" s="194"/>
      <c r="N276" s="195"/>
      <c r="O276" s="195"/>
      <c r="P276" s="196">
        <f>SUM(P277:P320)</f>
        <v>0</v>
      </c>
      <c r="Q276" s="195"/>
      <c r="R276" s="196">
        <f>SUM(R277:R320)</f>
        <v>0.13442999999999999</v>
      </c>
      <c r="S276" s="195"/>
      <c r="T276" s="197">
        <f>SUM(T277:T320)</f>
        <v>0.19916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98" t="s">
        <v>146</v>
      </c>
      <c r="AT276" s="199" t="s">
        <v>70</v>
      </c>
      <c r="AU276" s="199" t="s">
        <v>79</v>
      </c>
      <c r="AY276" s="198" t="s">
        <v>137</v>
      </c>
      <c r="BK276" s="200">
        <f>SUM(BK277:BK320)</f>
        <v>0</v>
      </c>
    </row>
    <row r="277" s="2" customFormat="1" ht="16.5" customHeight="1">
      <c r="A277" s="41"/>
      <c r="B277" s="42"/>
      <c r="C277" s="203" t="s">
        <v>509</v>
      </c>
      <c r="D277" s="203" t="s">
        <v>140</v>
      </c>
      <c r="E277" s="204" t="s">
        <v>510</v>
      </c>
      <c r="F277" s="205" t="s">
        <v>511</v>
      </c>
      <c r="G277" s="206" t="s">
        <v>512</v>
      </c>
      <c r="H277" s="207">
        <v>1</v>
      </c>
      <c r="I277" s="208"/>
      <c r="J277" s="209">
        <f>ROUND(I277*H277,2)</f>
        <v>0</v>
      </c>
      <c r="K277" s="205" t="s">
        <v>144</v>
      </c>
      <c r="L277" s="47"/>
      <c r="M277" s="210" t="s">
        <v>19</v>
      </c>
      <c r="N277" s="211" t="s">
        <v>43</v>
      </c>
      <c r="O277" s="87"/>
      <c r="P277" s="212">
        <f>O277*H277</f>
        <v>0</v>
      </c>
      <c r="Q277" s="212">
        <v>0</v>
      </c>
      <c r="R277" s="212">
        <f>Q277*H277</f>
        <v>0</v>
      </c>
      <c r="S277" s="212">
        <v>0.01933</v>
      </c>
      <c r="T277" s="213">
        <f>S277*H277</f>
        <v>0.01933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4" t="s">
        <v>223</v>
      </c>
      <c r="AT277" s="214" t="s">
        <v>140</v>
      </c>
      <c r="AU277" s="214" t="s">
        <v>146</v>
      </c>
      <c r="AY277" s="20" t="s">
        <v>137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20" t="s">
        <v>146</v>
      </c>
      <c r="BK277" s="215">
        <f>ROUND(I277*H277,2)</f>
        <v>0</v>
      </c>
      <c r="BL277" s="20" t="s">
        <v>223</v>
      </c>
      <c r="BM277" s="214" t="s">
        <v>513</v>
      </c>
    </row>
    <row r="278" s="2" customFormat="1">
      <c r="A278" s="41"/>
      <c r="B278" s="42"/>
      <c r="C278" s="43"/>
      <c r="D278" s="216" t="s">
        <v>148</v>
      </c>
      <c r="E278" s="43"/>
      <c r="F278" s="217" t="s">
        <v>514</v>
      </c>
      <c r="G278" s="43"/>
      <c r="H278" s="43"/>
      <c r="I278" s="218"/>
      <c r="J278" s="43"/>
      <c r="K278" s="43"/>
      <c r="L278" s="47"/>
      <c r="M278" s="219"/>
      <c r="N278" s="220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148</v>
      </c>
      <c r="AU278" s="20" t="s">
        <v>146</v>
      </c>
    </row>
    <row r="279" s="2" customFormat="1" ht="16.5" customHeight="1">
      <c r="A279" s="41"/>
      <c r="B279" s="42"/>
      <c r="C279" s="203" t="s">
        <v>515</v>
      </c>
      <c r="D279" s="203" t="s">
        <v>140</v>
      </c>
      <c r="E279" s="204" t="s">
        <v>516</v>
      </c>
      <c r="F279" s="205" t="s">
        <v>517</v>
      </c>
      <c r="G279" s="206" t="s">
        <v>512</v>
      </c>
      <c r="H279" s="207">
        <v>1</v>
      </c>
      <c r="I279" s="208"/>
      <c r="J279" s="209">
        <f>ROUND(I279*H279,2)</f>
        <v>0</v>
      </c>
      <c r="K279" s="205" t="s">
        <v>19</v>
      </c>
      <c r="L279" s="47"/>
      <c r="M279" s="210" t="s">
        <v>19</v>
      </c>
      <c r="N279" s="211" t="s">
        <v>43</v>
      </c>
      <c r="O279" s="87"/>
      <c r="P279" s="212">
        <f>O279*H279</f>
        <v>0</v>
      </c>
      <c r="Q279" s="212">
        <v>0.0037599999999999999</v>
      </c>
      <c r="R279" s="212">
        <f>Q279*H279</f>
        <v>0.0037599999999999999</v>
      </c>
      <c r="S279" s="212">
        <v>0</v>
      </c>
      <c r="T279" s="213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4" t="s">
        <v>223</v>
      </c>
      <c r="AT279" s="214" t="s">
        <v>140</v>
      </c>
      <c r="AU279" s="214" t="s">
        <v>146</v>
      </c>
      <c r="AY279" s="20" t="s">
        <v>137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20" t="s">
        <v>146</v>
      </c>
      <c r="BK279" s="215">
        <f>ROUND(I279*H279,2)</f>
        <v>0</v>
      </c>
      <c r="BL279" s="20" t="s">
        <v>223</v>
      </c>
      <c r="BM279" s="214" t="s">
        <v>518</v>
      </c>
    </row>
    <row r="280" s="2" customFormat="1" ht="21.75" customHeight="1">
      <c r="A280" s="41"/>
      <c r="B280" s="42"/>
      <c r="C280" s="203" t="s">
        <v>519</v>
      </c>
      <c r="D280" s="203" t="s">
        <v>140</v>
      </c>
      <c r="E280" s="204" t="s">
        <v>520</v>
      </c>
      <c r="F280" s="205" t="s">
        <v>521</v>
      </c>
      <c r="G280" s="206" t="s">
        <v>512</v>
      </c>
      <c r="H280" s="207">
        <v>1</v>
      </c>
      <c r="I280" s="208"/>
      <c r="J280" s="209">
        <f>ROUND(I280*H280,2)</f>
        <v>0</v>
      </c>
      <c r="K280" s="205" t="s">
        <v>144</v>
      </c>
      <c r="L280" s="47"/>
      <c r="M280" s="210" t="s">
        <v>19</v>
      </c>
      <c r="N280" s="211" t="s">
        <v>43</v>
      </c>
      <c r="O280" s="87"/>
      <c r="P280" s="212">
        <f>O280*H280</f>
        <v>0</v>
      </c>
      <c r="Q280" s="212">
        <v>0.016969999999999999</v>
      </c>
      <c r="R280" s="212">
        <f>Q280*H280</f>
        <v>0.016969999999999999</v>
      </c>
      <c r="S280" s="212">
        <v>0</v>
      </c>
      <c r="T280" s="213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4" t="s">
        <v>223</v>
      </c>
      <c r="AT280" s="214" t="s">
        <v>140</v>
      </c>
      <c r="AU280" s="214" t="s">
        <v>146</v>
      </c>
      <c r="AY280" s="20" t="s">
        <v>137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20" t="s">
        <v>146</v>
      </c>
      <c r="BK280" s="215">
        <f>ROUND(I280*H280,2)</f>
        <v>0</v>
      </c>
      <c r="BL280" s="20" t="s">
        <v>223</v>
      </c>
      <c r="BM280" s="214" t="s">
        <v>522</v>
      </c>
    </row>
    <row r="281" s="2" customFormat="1">
      <c r="A281" s="41"/>
      <c r="B281" s="42"/>
      <c r="C281" s="43"/>
      <c r="D281" s="216" t="s">
        <v>148</v>
      </c>
      <c r="E281" s="43"/>
      <c r="F281" s="217" t="s">
        <v>523</v>
      </c>
      <c r="G281" s="43"/>
      <c r="H281" s="43"/>
      <c r="I281" s="218"/>
      <c r="J281" s="43"/>
      <c r="K281" s="43"/>
      <c r="L281" s="47"/>
      <c r="M281" s="219"/>
      <c r="N281" s="220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148</v>
      </c>
      <c r="AU281" s="20" t="s">
        <v>146</v>
      </c>
    </row>
    <row r="282" s="2" customFormat="1" ht="16.5" customHeight="1">
      <c r="A282" s="41"/>
      <c r="B282" s="42"/>
      <c r="C282" s="233" t="s">
        <v>524</v>
      </c>
      <c r="D282" s="233" t="s">
        <v>157</v>
      </c>
      <c r="E282" s="234" t="s">
        <v>525</v>
      </c>
      <c r="F282" s="235" t="s">
        <v>526</v>
      </c>
      <c r="G282" s="236" t="s">
        <v>154</v>
      </c>
      <c r="H282" s="237">
        <v>1</v>
      </c>
      <c r="I282" s="238"/>
      <c r="J282" s="239">
        <f>ROUND(I282*H282,2)</f>
        <v>0</v>
      </c>
      <c r="K282" s="235" t="s">
        <v>144</v>
      </c>
      <c r="L282" s="240"/>
      <c r="M282" s="241" t="s">
        <v>19</v>
      </c>
      <c r="N282" s="242" t="s">
        <v>43</v>
      </c>
      <c r="O282" s="87"/>
      <c r="P282" s="212">
        <f>O282*H282</f>
        <v>0</v>
      </c>
      <c r="Q282" s="212">
        <v>0.00125</v>
      </c>
      <c r="R282" s="212">
        <f>Q282*H282</f>
        <v>0.00125</v>
      </c>
      <c r="S282" s="212">
        <v>0</v>
      </c>
      <c r="T282" s="213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4" t="s">
        <v>304</v>
      </c>
      <c r="AT282" s="214" t="s">
        <v>157</v>
      </c>
      <c r="AU282" s="214" t="s">
        <v>146</v>
      </c>
      <c r="AY282" s="20" t="s">
        <v>137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20" t="s">
        <v>146</v>
      </c>
      <c r="BK282" s="215">
        <f>ROUND(I282*H282,2)</f>
        <v>0</v>
      </c>
      <c r="BL282" s="20" t="s">
        <v>223</v>
      </c>
      <c r="BM282" s="214" t="s">
        <v>527</v>
      </c>
    </row>
    <row r="283" s="2" customFormat="1" ht="16.5" customHeight="1">
      <c r="A283" s="41"/>
      <c r="B283" s="42"/>
      <c r="C283" s="203" t="s">
        <v>528</v>
      </c>
      <c r="D283" s="203" t="s">
        <v>140</v>
      </c>
      <c r="E283" s="204" t="s">
        <v>529</v>
      </c>
      <c r="F283" s="205" t="s">
        <v>530</v>
      </c>
      <c r="G283" s="206" t="s">
        <v>512</v>
      </c>
      <c r="H283" s="207">
        <v>1</v>
      </c>
      <c r="I283" s="208"/>
      <c r="J283" s="209">
        <f>ROUND(I283*H283,2)</f>
        <v>0</v>
      </c>
      <c r="K283" s="205" t="s">
        <v>144</v>
      </c>
      <c r="L283" s="47"/>
      <c r="M283" s="210" t="s">
        <v>19</v>
      </c>
      <c r="N283" s="211" t="s">
        <v>43</v>
      </c>
      <c r="O283" s="87"/>
      <c r="P283" s="212">
        <f>O283*H283</f>
        <v>0</v>
      </c>
      <c r="Q283" s="212">
        <v>0</v>
      </c>
      <c r="R283" s="212">
        <f>Q283*H283</f>
        <v>0</v>
      </c>
      <c r="S283" s="212">
        <v>0.019460000000000002</v>
      </c>
      <c r="T283" s="213">
        <f>S283*H283</f>
        <v>0.019460000000000002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4" t="s">
        <v>223</v>
      </c>
      <c r="AT283" s="214" t="s">
        <v>140</v>
      </c>
      <c r="AU283" s="214" t="s">
        <v>146</v>
      </c>
      <c r="AY283" s="20" t="s">
        <v>137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20" t="s">
        <v>146</v>
      </c>
      <c r="BK283" s="215">
        <f>ROUND(I283*H283,2)</f>
        <v>0</v>
      </c>
      <c r="BL283" s="20" t="s">
        <v>223</v>
      </c>
      <c r="BM283" s="214" t="s">
        <v>531</v>
      </c>
    </row>
    <row r="284" s="2" customFormat="1">
      <c r="A284" s="41"/>
      <c r="B284" s="42"/>
      <c r="C284" s="43"/>
      <c r="D284" s="216" t="s">
        <v>148</v>
      </c>
      <c r="E284" s="43"/>
      <c r="F284" s="217" t="s">
        <v>532</v>
      </c>
      <c r="G284" s="43"/>
      <c r="H284" s="43"/>
      <c r="I284" s="218"/>
      <c r="J284" s="43"/>
      <c r="K284" s="43"/>
      <c r="L284" s="47"/>
      <c r="M284" s="219"/>
      <c r="N284" s="220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148</v>
      </c>
      <c r="AU284" s="20" t="s">
        <v>146</v>
      </c>
    </row>
    <row r="285" s="2" customFormat="1" ht="24.15" customHeight="1">
      <c r="A285" s="41"/>
      <c r="B285" s="42"/>
      <c r="C285" s="203" t="s">
        <v>533</v>
      </c>
      <c r="D285" s="203" t="s">
        <v>140</v>
      </c>
      <c r="E285" s="204" t="s">
        <v>534</v>
      </c>
      <c r="F285" s="205" t="s">
        <v>535</v>
      </c>
      <c r="G285" s="206" t="s">
        <v>512</v>
      </c>
      <c r="H285" s="207">
        <v>1</v>
      </c>
      <c r="I285" s="208"/>
      <c r="J285" s="209">
        <f>ROUND(I285*H285,2)</f>
        <v>0</v>
      </c>
      <c r="K285" s="205" t="s">
        <v>144</v>
      </c>
      <c r="L285" s="47"/>
      <c r="M285" s="210" t="s">
        <v>19</v>
      </c>
      <c r="N285" s="211" t="s">
        <v>43</v>
      </c>
      <c r="O285" s="87"/>
      <c r="P285" s="212">
        <f>O285*H285</f>
        <v>0</v>
      </c>
      <c r="Q285" s="212">
        <v>0.01197</v>
      </c>
      <c r="R285" s="212">
        <f>Q285*H285</f>
        <v>0.01197</v>
      </c>
      <c r="S285" s="212">
        <v>0</v>
      </c>
      <c r="T285" s="213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4" t="s">
        <v>223</v>
      </c>
      <c r="AT285" s="214" t="s">
        <v>140</v>
      </c>
      <c r="AU285" s="214" t="s">
        <v>146</v>
      </c>
      <c r="AY285" s="20" t="s">
        <v>137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20" t="s">
        <v>146</v>
      </c>
      <c r="BK285" s="215">
        <f>ROUND(I285*H285,2)</f>
        <v>0</v>
      </c>
      <c r="BL285" s="20" t="s">
        <v>223</v>
      </c>
      <c r="BM285" s="214" t="s">
        <v>536</v>
      </c>
    </row>
    <row r="286" s="2" customFormat="1">
      <c r="A286" s="41"/>
      <c r="B286" s="42"/>
      <c r="C286" s="43"/>
      <c r="D286" s="216" t="s">
        <v>148</v>
      </c>
      <c r="E286" s="43"/>
      <c r="F286" s="217" t="s">
        <v>537</v>
      </c>
      <c r="G286" s="43"/>
      <c r="H286" s="43"/>
      <c r="I286" s="218"/>
      <c r="J286" s="43"/>
      <c r="K286" s="43"/>
      <c r="L286" s="47"/>
      <c r="M286" s="219"/>
      <c r="N286" s="220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148</v>
      </c>
      <c r="AU286" s="20" t="s">
        <v>146</v>
      </c>
    </row>
    <row r="287" s="2" customFormat="1" ht="16.5" customHeight="1">
      <c r="A287" s="41"/>
      <c r="B287" s="42"/>
      <c r="C287" s="203" t="s">
        <v>538</v>
      </c>
      <c r="D287" s="203" t="s">
        <v>140</v>
      </c>
      <c r="E287" s="204" t="s">
        <v>539</v>
      </c>
      <c r="F287" s="205" t="s">
        <v>540</v>
      </c>
      <c r="G287" s="206" t="s">
        <v>154</v>
      </c>
      <c r="H287" s="207">
        <v>1</v>
      </c>
      <c r="I287" s="208"/>
      <c r="J287" s="209">
        <f>ROUND(I287*H287,2)</f>
        <v>0</v>
      </c>
      <c r="K287" s="205" t="s">
        <v>144</v>
      </c>
      <c r="L287" s="47"/>
      <c r="M287" s="210" t="s">
        <v>19</v>
      </c>
      <c r="N287" s="211" t="s">
        <v>43</v>
      </c>
      <c r="O287" s="87"/>
      <c r="P287" s="212">
        <f>O287*H287</f>
        <v>0</v>
      </c>
      <c r="Q287" s="212">
        <v>0</v>
      </c>
      <c r="R287" s="212">
        <f>Q287*H287</f>
        <v>0</v>
      </c>
      <c r="S287" s="212">
        <v>0</v>
      </c>
      <c r="T287" s="213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4" t="s">
        <v>223</v>
      </c>
      <c r="AT287" s="214" t="s">
        <v>140</v>
      </c>
      <c r="AU287" s="214" t="s">
        <v>146</v>
      </c>
      <c r="AY287" s="20" t="s">
        <v>137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20" t="s">
        <v>146</v>
      </c>
      <c r="BK287" s="215">
        <f>ROUND(I287*H287,2)</f>
        <v>0</v>
      </c>
      <c r="BL287" s="20" t="s">
        <v>223</v>
      </c>
      <c r="BM287" s="214" t="s">
        <v>541</v>
      </c>
    </row>
    <row r="288" s="2" customFormat="1">
      <c r="A288" s="41"/>
      <c r="B288" s="42"/>
      <c r="C288" s="43"/>
      <c r="D288" s="216" t="s">
        <v>148</v>
      </c>
      <c r="E288" s="43"/>
      <c r="F288" s="217" t="s">
        <v>542</v>
      </c>
      <c r="G288" s="43"/>
      <c r="H288" s="43"/>
      <c r="I288" s="218"/>
      <c r="J288" s="43"/>
      <c r="K288" s="43"/>
      <c r="L288" s="47"/>
      <c r="M288" s="219"/>
      <c r="N288" s="220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148</v>
      </c>
      <c r="AU288" s="20" t="s">
        <v>146</v>
      </c>
    </row>
    <row r="289" s="2" customFormat="1" ht="16.5" customHeight="1">
      <c r="A289" s="41"/>
      <c r="B289" s="42"/>
      <c r="C289" s="203" t="s">
        <v>543</v>
      </c>
      <c r="D289" s="203" t="s">
        <v>140</v>
      </c>
      <c r="E289" s="204" t="s">
        <v>544</v>
      </c>
      <c r="F289" s="205" t="s">
        <v>545</v>
      </c>
      <c r="G289" s="206" t="s">
        <v>512</v>
      </c>
      <c r="H289" s="207">
        <v>1</v>
      </c>
      <c r="I289" s="208"/>
      <c r="J289" s="209">
        <f>ROUND(I289*H289,2)</f>
        <v>0</v>
      </c>
      <c r="K289" s="205" t="s">
        <v>144</v>
      </c>
      <c r="L289" s="47"/>
      <c r="M289" s="210" t="s">
        <v>19</v>
      </c>
      <c r="N289" s="211" t="s">
        <v>43</v>
      </c>
      <c r="O289" s="87"/>
      <c r="P289" s="212">
        <f>O289*H289</f>
        <v>0</v>
      </c>
      <c r="Q289" s="212">
        <v>0.023869999999999999</v>
      </c>
      <c r="R289" s="212">
        <f>Q289*H289</f>
        <v>0.023869999999999999</v>
      </c>
      <c r="S289" s="212">
        <v>0</v>
      </c>
      <c r="T289" s="213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4" t="s">
        <v>223</v>
      </c>
      <c r="AT289" s="214" t="s">
        <v>140</v>
      </c>
      <c r="AU289" s="214" t="s">
        <v>146</v>
      </c>
      <c r="AY289" s="20" t="s">
        <v>137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20" t="s">
        <v>146</v>
      </c>
      <c r="BK289" s="215">
        <f>ROUND(I289*H289,2)</f>
        <v>0</v>
      </c>
      <c r="BL289" s="20" t="s">
        <v>223</v>
      </c>
      <c r="BM289" s="214" t="s">
        <v>546</v>
      </c>
    </row>
    <row r="290" s="2" customFormat="1">
      <c r="A290" s="41"/>
      <c r="B290" s="42"/>
      <c r="C290" s="43"/>
      <c r="D290" s="216" t="s">
        <v>148</v>
      </c>
      <c r="E290" s="43"/>
      <c r="F290" s="217" t="s">
        <v>547</v>
      </c>
      <c r="G290" s="43"/>
      <c r="H290" s="43"/>
      <c r="I290" s="218"/>
      <c r="J290" s="43"/>
      <c r="K290" s="43"/>
      <c r="L290" s="47"/>
      <c r="M290" s="219"/>
      <c r="N290" s="220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148</v>
      </c>
      <c r="AU290" s="20" t="s">
        <v>146</v>
      </c>
    </row>
    <row r="291" s="2" customFormat="1" ht="16.5" customHeight="1">
      <c r="A291" s="41"/>
      <c r="B291" s="42"/>
      <c r="C291" s="203" t="s">
        <v>548</v>
      </c>
      <c r="D291" s="203" t="s">
        <v>140</v>
      </c>
      <c r="E291" s="204" t="s">
        <v>549</v>
      </c>
      <c r="F291" s="205" t="s">
        <v>550</v>
      </c>
      <c r="G291" s="206" t="s">
        <v>512</v>
      </c>
      <c r="H291" s="207">
        <v>1</v>
      </c>
      <c r="I291" s="208"/>
      <c r="J291" s="209">
        <f>ROUND(I291*H291,2)</f>
        <v>0</v>
      </c>
      <c r="K291" s="205" t="s">
        <v>144</v>
      </c>
      <c r="L291" s="47"/>
      <c r="M291" s="210" t="s">
        <v>19</v>
      </c>
      <c r="N291" s="211" t="s">
        <v>43</v>
      </c>
      <c r="O291" s="87"/>
      <c r="P291" s="212">
        <f>O291*H291</f>
        <v>0</v>
      </c>
      <c r="Q291" s="212">
        <v>0.00042999999999999999</v>
      </c>
      <c r="R291" s="212">
        <f>Q291*H291</f>
        <v>0.00042999999999999999</v>
      </c>
      <c r="S291" s="212">
        <v>0</v>
      </c>
      <c r="T291" s="213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4" t="s">
        <v>223</v>
      </c>
      <c r="AT291" s="214" t="s">
        <v>140</v>
      </c>
      <c r="AU291" s="214" t="s">
        <v>146</v>
      </c>
      <c r="AY291" s="20" t="s">
        <v>137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20" t="s">
        <v>146</v>
      </c>
      <c r="BK291" s="215">
        <f>ROUND(I291*H291,2)</f>
        <v>0</v>
      </c>
      <c r="BL291" s="20" t="s">
        <v>223</v>
      </c>
      <c r="BM291" s="214" t="s">
        <v>551</v>
      </c>
    </row>
    <row r="292" s="2" customFormat="1">
      <c r="A292" s="41"/>
      <c r="B292" s="42"/>
      <c r="C292" s="43"/>
      <c r="D292" s="216" t="s">
        <v>148</v>
      </c>
      <c r="E292" s="43"/>
      <c r="F292" s="217" t="s">
        <v>552</v>
      </c>
      <c r="G292" s="43"/>
      <c r="H292" s="43"/>
      <c r="I292" s="218"/>
      <c r="J292" s="43"/>
      <c r="K292" s="43"/>
      <c r="L292" s="47"/>
      <c r="M292" s="219"/>
      <c r="N292" s="220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148</v>
      </c>
      <c r="AU292" s="20" t="s">
        <v>146</v>
      </c>
    </row>
    <row r="293" s="2" customFormat="1" ht="16.5" customHeight="1">
      <c r="A293" s="41"/>
      <c r="B293" s="42"/>
      <c r="C293" s="233" t="s">
        <v>553</v>
      </c>
      <c r="D293" s="233" t="s">
        <v>157</v>
      </c>
      <c r="E293" s="234" t="s">
        <v>554</v>
      </c>
      <c r="F293" s="235" t="s">
        <v>555</v>
      </c>
      <c r="G293" s="236" t="s">
        <v>154</v>
      </c>
      <c r="H293" s="237">
        <v>1</v>
      </c>
      <c r="I293" s="238"/>
      <c r="J293" s="239">
        <f>ROUND(I293*H293,2)</f>
        <v>0</v>
      </c>
      <c r="K293" s="235" t="s">
        <v>144</v>
      </c>
      <c r="L293" s="240"/>
      <c r="M293" s="241" t="s">
        <v>19</v>
      </c>
      <c r="N293" s="242" t="s">
        <v>43</v>
      </c>
      <c r="O293" s="87"/>
      <c r="P293" s="212">
        <f>O293*H293</f>
        <v>0</v>
      </c>
      <c r="Q293" s="212">
        <v>0.0044999999999999997</v>
      </c>
      <c r="R293" s="212">
        <f>Q293*H293</f>
        <v>0.0044999999999999997</v>
      </c>
      <c r="S293" s="212">
        <v>0</v>
      </c>
      <c r="T293" s="213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4" t="s">
        <v>304</v>
      </c>
      <c r="AT293" s="214" t="s">
        <v>157</v>
      </c>
      <c r="AU293" s="214" t="s">
        <v>146</v>
      </c>
      <c r="AY293" s="20" t="s">
        <v>137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20" t="s">
        <v>146</v>
      </c>
      <c r="BK293" s="215">
        <f>ROUND(I293*H293,2)</f>
        <v>0</v>
      </c>
      <c r="BL293" s="20" t="s">
        <v>223</v>
      </c>
      <c r="BM293" s="214" t="s">
        <v>556</v>
      </c>
    </row>
    <row r="294" s="2" customFormat="1" ht="16.5" customHeight="1">
      <c r="A294" s="41"/>
      <c r="B294" s="42"/>
      <c r="C294" s="203" t="s">
        <v>557</v>
      </c>
      <c r="D294" s="203" t="s">
        <v>140</v>
      </c>
      <c r="E294" s="204" t="s">
        <v>558</v>
      </c>
      <c r="F294" s="205" t="s">
        <v>559</v>
      </c>
      <c r="G294" s="206" t="s">
        <v>512</v>
      </c>
      <c r="H294" s="207">
        <v>1</v>
      </c>
      <c r="I294" s="208"/>
      <c r="J294" s="209">
        <f>ROUND(I294*H294,2)</f>
        <v>0</v>
      </c>
      <c r="K294" s="205" t="s">
        <v>144</v>
      </c>
      <c r="L294" s="47"/>
      <c r="M294" s="210" t="s">
        <v>19</v>
      </c>
      <c r="N294" s="211" t="s">
        <v>43</v>
      </c>
      <c r="O294" s="87"/>
      <c r="P294" s="212">
        <f>O294*H294</f>
        <v>0</v>
      </c>
      <c r="Q294" s="212">
        <v>0</v>
      </c>
      <c r="R294" s="212">
        <f>Q294*H294</f>
        <v>0</v>
      </c>
      <c r="S294" s="212">
        <v>0.155</v>
      </c>
      <c r="T294" s="213">
        <f>S294*H294</f>
        <v>0.155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4" t="s">
        <v>223</v>
      </c>
      <c r="AT294" s="214" t="s">
        <v>140</v>
      </c>
      <c r="AU294" s="214" t="s">
        <v>146</v>
      </c>
      <c r="AY294" s="20" t="s">
        <v>137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20" t="s">
        <v>146</v>
      </c>
      <c r="BK294" s="215">
        <f>ROUND(I294*H294,2)</f>
        <v>0</v>
      </c>
      <c r="BL294" s="20" t="s">
        <v>223</v>
      </c>
      <c r="BM294" s="214" t="s">
        <v>560</v>
      </c>
    </row>
    <row r="295" s="2" customFormat="1">
      <c r="A295" s="41"/>
      <c r="B295" s="42"/>
      <c r="C295" s="43"/>
      <c r="D295" s="216" t="s">
        <v>148</v>
      </c>
      <c r="E295" s="43"/>
      <c r="F295" s="217" t="s">
        <v>561</v>
      </c>
      <c r="G295" s="43"/>
      <c r="H295" s="43"/>
      <c r="I295" s="218"/>
      <c r="J295" s="43"/>
      <c r="K295" s="43"/>
      <c r="L295" s="47"/>
      <c r="M295" s="219"/>
      <c r="N295" s="220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148</v>
      </c>
      <c r="AU295" s="20" t="s">
        <v>146</v>
      </c>
    </row>
    <row r="296" s="2" customFormat="1" ht="24.15" customHeight="1">
      <c r="A296" s="41"/>
      <c r="B296" s="42"/>
      <c r="C296" s="203" t="s">
        <v>562</v>
      </c>
      <c r="D296" s="203" t="s">
        <v>140</v>
      </c>
      <c r="E296" s="204" t="s">
        <v>563</v>
      </c>
      <c r="F296" s="205" t="s">
        <v>564</v>
      </c>
      <c r="G296" s="206" t="s">
        <v>512</v>
      </c>
      <c r="H296" s="207">
        <v>1</v>
      </c>
      <c r="I296" s="208"/>
      <c r="J296" s="209">
        <f>ROUND(I296*H296,2)</f>
        <v>0</v>
      </c>
      <c r="K296" s="205" t="s">
        <v>144</v>
      </c>
      <c r="L296" s="47"/>
      <c r="M296" s="210" t="s">
        <v>19</v>
      </c>
      <c r="N296" s="211" t="s">
        <v>43</v>
      </c>
      <c r="O296" s="87"/>
      <c r="P296" s="212">
        <f>O296*H296</f>
        <v>0</v>
      </c>
      <c r="Q296" s="212">
        <v>0.05534</v>
      </c>
      <c r="R296" s="212">
        <f>Q296*H296</f>
        <v>0.05534</v>
      </c>
      <c r="S296" s="212">
        <v>0</v>
      </c>
      <c r="T296" s="213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4" t="s">
        <v>223</v>
      </c>
      <c r="AT296" s="214" t="s">
        <v>140</v>
      </c>
      <c r="AU296" s="214" t="s">
        <v>146</v>
      </c>
      <c r="AY296" s="20" t="s">
        <v>137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20" t="s">
        <v>146</v>
      </c>
      <c r="BK296" s="215">
        <f>ROUND(I296*H296,2)</f>
        <v>0</v>
      </c>
      <c r="BL296" s="20" t="s">
        <v>223</v>
      </c>
      <c r="BM296" s="214" t="s">
        <v>565</v>
      </c>
    </row>
    <row r="297" s="2" customFormat="1">
      <c r="A297" s="41"/>
      <c r="B297" s="42"/>
      <c r="C297" s="43"/>
      <c r="D297" s="216" t="s">
        <v>148</v>
      </c>
      <c r="E297" s="43"/>
      <c r="F297" s="217" t="s">
        <v>566</v>
      </c>
      <c r="G297" s="43"/>
      <c r="H297" s="43"/>
      <c r="I297" s="218"/>
      <c r="J297" s="43"/>
      <c r="K297" s="43"/>
      <c r="L297" s="47"/>
      <c r="M297" s="219"/>
      <c r="N297" s="220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148</v>
      </c>
      <c r="AU297" s="20" t="s">
        <v>146</v>
      </c>
    </row>
    <row r="298" s="2" customFormat="1" ht="16.5" customHeight="1">
      <c r="A298" s="41"/>
      <c r="B298" s="42"/>
      <c r="C298" s="203" t="s">
        <v>567</v>
      </c>
      <c r="D298" s="203" t="s">
        <v>140</v>
      </c>
      <c r="E298" s="204" t="s">
        <v>568</v>
      </c>
      <c r="F298" s="205" t="s">
        <v>569</v>
      </c>
      <c r="G298" s="206" t="s">
        <v>512</v>
      </c>
      <c r="H298" s="207">
        <v>7</v>
      </c>
      <c r="I298" s="208"/>
      <c r="J298" s="209">
        <f>ROUND(I298*H298,2)</f>
        <v>0</v>
      </c>
      <c r="K298" s="205" t="s">
        <v>144</v>
      </c>
      <c r="L298" s="47"/>
      <c r="M298" s="210" t="s">
        <v>19</v>
      </c>
      <c r="N298" s="211" t="s">
        <v>43</v>
      </c>
      <c r="O298" s="87"/>
      <c r="P298" s="212">
        <f>O298*H298</f>
        <v>0</v>
      </c>
      <c r="Q298" s="212">
        <v>0.00012999999999999999</v>
      </c>
      <c r="R298" s="212">
        <f>Q298*H298</f>
        <v>0.00090999999999999989</v>
      </c>
      <c r="S298" s="212">
        <v>0</v>
      </c>
      <c r="T298" s="213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4" t="s">
        <v>223</v>
      </c>
      <c r="AT298" s="214" t="s">
        <v>140</v>
      </c>
      <c r="AU298" s="214" t="s">
        <v>146</v>
      </c>
      <c r="AY298" s="20" t="s">
        <v>137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20" t="s">
        <v>146</v>
      </c>
      <c r="BK298" s="215">
        <f>ROUND(I298*H298,2)</f>
        <v>0</v>
      </c>
      <c r="BL298" s="20" t="s">
        <v>223</v>
      </c>
      <c r="BM298" s="214" t="s">
        <v>570</v>
      </c>
    </row>
    <row r="299" s="2" customFormat="1">
      <c r="A299" s="41"/>
      <c r="B299" s="42"/>
      <c r="C299" s="43"/>
      <c r="D299" s="216" t="s">
        <v>148</v>
      </c>
      <c r="E299" s="43"/>
      <c r="F299" s="217" t="s">
        <v>571</v>
      </c>
      <c r="G299" s="43"/>
      <c r="H299" s="43"/>
      <c r="I299" s="218"/>
      <c r="J299" s="43"/>
      <c r="K299" s="43"/>
      <c r="L299" s="47"/>
      <c r="M299" s="219"/>
      <c r="N299" s="220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148</v>
      </c>
      <c r="AU299" s="20" t="s">
        <v>146</v>
      </c>
    </row>
    <row r="300" s="2" customFormat="1" ht="16.5" customHeight="1">
      <c r="A300" s="41"/>
      <c r="B300" s="42"/>
      <c r="C300" s="233" t="s">
        <v>572</v>
      </c>
      <c r="D300" s="233" t="s">
        <v>157</v>
      </c>
      <c r="E300" s="234" t="s">
        <v>573</v>
      </c>
      <c r="F300" s="235" t="s">
        <v>574</v>
      </c>
      <c r="G300" s="236" t="s">
        <v>154</v>
      </c>
      <c r="H300" s="237">
        <v>7</v>
      </c>
      <c r="I300" s="238"/>
      <c r="J300" s="239">
        <f>ROUND(I300*H300,2)</f>
        <v>0</v>
      </c>
      <c r="K300" s="235" t="s">
        <v>144</v>
      </c>
      <c r="L300" s="240"/>
      <c r="M300" s="241" t="s">
        <v>19</v>
      </c>
      <c r="N300" s="242" t="s">
        <v>43</v>
      </c>
      <c r="O300" s="87"/>
      <c r="P300" s="212">
        <f>O300*H300</f>
        <v>0</v>
      </c>
      <c r="Q300" s="212">
        <v>0.001</v>
      </c>
      <c r="R300" s="212">
        <f>Q300*H300</f>
        <v>0.0070000000000000001</v>
      </c>
      <c r="S300" s="212">
        <v>0</v>
      </c>
      <c r="T300" s="213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4" t="s">
        <v>304</v>
      </c>
      <c r="AT300" s="214" t="s">
        <v>157</v>
      </c>
      <c r="AU300" s="214" t="s">
        <v>146</v>
      </c>
      <c r="AY300" s="20" t="s">
        <v>137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20" t="s">
        <v>146</v>
      </c>
      <c r="BK300" s="215">
        <f>ROUND(I300*H300,2)</f>
        <v>0</v>
      </c>
      <c r="BL300" s="20" t="s">
        <v>223</v>
      </c>
      <c r="BM300" s="214" t="s">
        <v>575</v>
      </c>
    </row>
    <row r="301" s="2" customFormat="1" ht="16.5" customHeight="1">
      <c r="A301" s="41"/>
      <c r="B301" s="42"/>
      <c r="C301" s="203" t="s">
        <v>576</v>
      </c>
      <c r="D301" s="203" t="s">
        <v>140</v>
      </c>
      <c r="E301" s="204" t="s">
        <v>577</v>
      </c>
      <c r="F301" s="205" t="s">
        <v>578</v>
      </c>
      <c r="G301" s="206" t="s">
        <v>512</v>
      </c>
      <c r="H301" s="207">
        <v>2</v>
      </c>
      <c r="I301" s="208"/>
      <c r="J301" s="209">
        <f>ROUND(I301*H301,2)</f>
        <v>0</v>
      </c>
      <c r="K301" s="205" t="s">
        <v>144</v>
      </c>
      <c r="L301" s="47"/>
      <c r="M301" s="210" t="s">
        <v>19</v>
      </c>
      <c r="N301" s="211" t="s">
        <v>43</v>
      </c>
      <c r="O301" s="87"/>
      <c r="P301" s="212">
        <f>O301*H301</f>
        <v>0</v>
      </c>
      <c r="Q301" s="212">
        <v>0</v>
      </c>
      <c r="R301" s="212">
        <f>Q301*H301</f>
        <v>0</v>
      </c>
      <c r="S301" s="212">
        <v>0.00156</v>
      </c>
      <c r="T301" s="213">
        <f>S301*H301</f>
        <v>0.0031199999999999999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4" t="s">
        <v>223</v>
      </c>
      <c r="AT301" s="214" t="s">
        <v>140</v>
      </c>
      <c r="AU301" s="214" t="s">
        <v>146</v>
      </c>
      <c r="AY301" s="20" t="s">
        <v>137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20" t="s">
        <v>146</v>
      </c>
      <c r="BK301" s="215">
        <f>ROUND(I301*H301,2)</f>
        <v>0</v>
      </c>
      <c r="BL301" s="20" t="s">
        <v>223</v>
      </c>
      <c r="BM301" s="214" t="s">
        <v>579</v>
      </c>
    </row>
    <row r="302" s="2" customFormat="1">
      <c r="A302" s="41"/>
      <c r="B302" s="42"/>
      <c r="C302" s="43"/>
      <c r="D302" s="216" t="s">
        <v>148</v>
      </c>
      <c r="E302" s="43"/>
      <c r="F302" s="217" t="s">
        <v>580</v>
      </c>
      <c r="G302" s="43"/>
      <c r="H302" s="43"/>
      <c r="I302" s="218"/>
      <c r="J302" s="43"/>
      <c r="K302" s="43"/>
      <c r="L302" s="47"/>
      <c r="M302" s="219"/>
      <c r="N302" s="220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148</v>
      </c>
      <c r="AU302" s="20" t="s">
        <v>146</v>
      </c>
    </row>
    <row r="303" s="2" customFormat="1" ht="16.5" customHeight="1">
      <c r="A303" s="41"/>
      <c r="B303" s="42"/>
      <c r="C303" s="203" t="s">
        <v>581</v>
      </c>
      <c r="D303" s="203" t="s">
        <v>140</v>
      </c>
      <c r="E303" s="204" t="s">
        <v>582</v>
      </c>
      <c r="F303" s="205" t="s">
        <v>583</v>
      </c>
      <c r="G303" s="206" t="s">
        <v>154</v>
      </c>
      <c r="H303" s="207">
        <v>1</v>
      </c>
      <c r="I303" s="208"/>
      <c r="J303" s="209">
        <f>ROUND(I303*H303,2)</f>
        <v>0</v>
      </c>
      <c r="K303" s="205" t="s">
        <v>144</v>
      </c>
      <c r="L303" s="47"/>
      <c r="M303" s="210" t="s">
        <v>19</v>
      </c>
      <c r="N303" s="211" t="s">
        <v>43</v>
      </c>
      <c r="O303" s="87"/>
      <c r="P303" s="212">
        <f>O303*H303</f>
        <v>0</v>
      </c>
      <c r="Q303" s="212">
        <v>0</v>
      </c>
      <c r="R303" s="212">
        <f>Q303*H303</f>
        <v>0</v>
      </c>
      <c r="S303" s="212">
        <v>0.0022499999999999998</v>
      </c>
      <c r="T303" s="213">
        <f>S303*H303</f>
        <v>0.0022499999999999998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4" t="s">
        <v>223</v>
      </c>
      <c r="AT303" s="214" t="s">
        <v>140</v>
      </c>
      <c r="AU303" s="214" t="s">
        <v>146</v>
      </c>
      <c r="AY303" s="20" t="s">
        <v>137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20" t="s">
        <v>146</v>
      </c>
      <c r="BK303" s="215">
        <f>ROUND(I303*H303,2)</f>
        <v>0</v>
      </c>
      <c r="BL303" s="20" t="s">
        <v>223</v>
      </c>
      <c r="BM303" s="214" t="s">
        <v>584</v>
      </c>
    </row>
    <row r="304" s="2" customFormat="1">
      <c r="A304" s="41"/>
      <c r="B304" s="42"/>
      <c r="C304" s="43"/>
      <c r="D304" s="216" t="s">
        <v>148</v>
      </c>
      <c r="E304" s="43"/>
      <c r="F304" s="217" t="s">
        <v>585</v>
      </c>
      <c r="G304" s="43"/>
      <c r="H304" s="43"/>
      <c r="I304" s="218"/>
      <c r="J304" s="43"/>
      <c r="K304" s="43"/>
      <c r="L304" s="47"/>
      <c r="M304" s="219"/>
      <c r="N304" s="220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148</v>
      </c>
      <c r="AU304" s="20" t="s">
        <v>146</v>
      </c>
    </row>
    <row r="305" s="2" customFormat="1" ht="16.5" customHeight="1">
      <c r="A305" s="41"/>
      <c r="B305" s="42"/>
      <c r="C305" s="203" t="s">
        <v>586</v>
      </c>
      <c r="D305" s="203" t="s">
        <v>140</v>
      </c>
      <c r="E305" s="204" t="s">
        <v>587</v>
      </c>
      <c r="F305" s="205" t="s">
        <v>588</v>
      </c>
      <c r="G305" s="206" t="s">
        <v>154</v>
      </c>
      <c r="H305" s="207">
        <v>1</v>
      </c>
      <c r="I305" s="208"/>
      <c r="J305" s="209">
        <f>ROUND(I305*H305,2)</f>
        <v>0</v>
      </c>
      <c r="K305" s="205" t="s">
        <v>144</v>
      </c>
      <c r="L305" s="47"/>
      <c r="M305" s="210" t="s">
        <v>19</v>
      </c>
      <c r="N305" s="211" t="s">
        <v>43</v>
      </c>
      <c r="O305" s="87"/>
      <c r="P305" s="212">
        <f>O305*H305</f>
        <v>0</v>
      </c>
      <c r="Q305" s="212">
        <v>0</v>
      </c>
      <c r="R305" s="212">
        <f>Q305*H305</f>
        <v>0</v>
      </c>
      <c r="S305" s="212">
        <v>0</v>
      </c>
      <c r="T305" s="213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4" t="s">
        <v>223</v>
      </c>
      <c r="AT305" s="214" t="s">
        <v>140</v>
      </c>
      <c r="AU305" s="214" t="s">
        <v>146</v>
      </c>
      <c r="AY305" s="20" t="s">
        <v>137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20" t="s">
        <v>146</v>
      </c>
      <c r="BK305" s="215">
        <f>ROUND(I305*H305,2)</f>
        <v>0</v>
      </c>
      <c r="BL305" s="20" t="s">
        <v>223</v>
      </c>
      <c r="BM305" s="214" t="s">
        <v>589</v>
      </c>
    </row>
    <row r="306" s="2" customFormat="1">
      <c r="A306" s="41"/>
      <c r="B306" s="42"/>
      <c r="C306" s="43"/>
      <c r="D306" s="216" t="s">
        <v>148</v>
      </c>
      <c r="E306" s="43"/>
      <c r="F306" s="217" t="s">
        <v>590</v>
      </c>
      <c r="G306" s="43"/>
      <c r="H306" s="43"/>
      <c r="I306" s="218"/>
      <c r="J306" s="43"/>
      <c r="K306" s="43"/>
      <c r="L306" s="47"/>
      <c r="M306" s="219"/>
      <c r="N306" s="220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148</v>
      </c>
      <c r="AU306" s="20" t="s">
        <v>146</v>
      </c>
    </row>
    <row r="307" s="2" customFormat="1" ht="16.5" customHeight="1">
      <c r="A307" s="41"/>
      <c r="B307" s="42"/>
      <c r="C307" s="233" t="s">
        <v>591</v>
      </c>
      <c r="D307" s="233" t="s">
        <v>157</v>
      </c>
      <c r="E307" s="234" t="s">
        <v>592</v>
      </c>
      <c r="F307" s="235" t="s">
        <v>593</v>
      </c>
      <c r="G307" s="236" t="s">
        <v>154</v>
      </c>
      <c r="H307" s="237">
        <v>1</v>
      </c>
      <c r="I307" s="238"/>
      <c r="J307" s="239">
        <f>ROUND(I307*H307,2)</f>
        <v>0</v>
      </c>
      <c r="K307" s="235" t="s">
        <v>144</v>
      </c>
      <c r="L307" s="240"/>
      <c r="M307" s="241" t="s">
        <v>19</v>
      </c>
      <c r="N307" s="242" t="s">
        <v>43</v>
      </c>
      <c r="O307" s="87"/>
      <c r="P307" s="212">
        <f>O307*H307</f>
        <v>0</v>
      </c>
      <c r="Q307" s="212">
        <v>0.0018</v>
      </c>
      <c r="R307" s="212">
        <f>Q307*H307</f>
        <v>0.0018</v>
      </c>
      <c r="S307" s="212">
        <v>0</v>
      </c>
      <c r="T307" s="213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4" t="s">
        <v>304</v>
      </c>
      <c r="AT307" s="214" t="s">
        <v>157</v>
      </c>
      <c r="AU307" s="214" t="s">
        <v>146</v>
      </c>
      <c r="AY307" s="20" t="s">
        <v>137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20" t="s">
        <v>146</v>
      </c>
      <c r="BK307" s="215">
        <f>ROUND(I307*H307,2)</f>
        <v>0</v>
      </c>
      <c r="BL307" s="20" t="s">
        <v>223</v>
      </c>
      <c r="BM307" s="214" t="s">
        <v>594</v>
      </c>
    </row>
    <row r="308" s="2" customFormat="1" ht="16.5" customHeight="1">
      <c r="A308" s="41"/>
      <c r="B308" s="42"/>
      <c r="C308" s="203" t="s">
        <v>595</v>
      </c>
      <c r="D308" s="203" t="s">
        <v>140</v>
      </c>
      <c r="E308" s="204" t="s">
        <v>596</v>
      </c>
      <c r="F308" s="205" t="s">
        <v>597</v>
      </c>
      <c r="G308" s="206" t="s">
        <v>154</v>
      </c>
      <c r="H308" s="207">
        <v>1</v>
      </c>
      <c r="I308" s="208"/>
      <c r="J308" s="209">
        <f>ROUND(I308*H308,2)</f>
        <v>0</v>
      </c>
      <c r="K308" s="205" t="s">
        <v>144</v>
      </c>
      <c r="L308" s="47"/>
      <c r="M308" s="210" t="s">
        <v>19</v>
      </c>
      <c r="N308" s="211" t="s">
        <v>43</v>
      </c>
      <c r="O308" s="87"/>
      <c r="P308" s="212">
        <f>O308*H308</f>
        <v>0</v>
      </c>
      <c r="Q308" s="212">
        <v>4.0000000000000003E-05</v>
      </c>
      <c r="R308" s="212">
        <f>Q308*H308</f>
        <v>4.0000000000000003E-05</v>
      </c>
      <c r="S308" s="212">
        <v>0</v>
      </c>
      <c r="T308" s="213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4" t="s">
        <v>223</v>
      </c>
      <c r="AT308" s="214" t="s">
        <v>140</v>
      </c>
      <c r="AU308" s="214" t="s">
        <v>146</v>
      </c>
      <c r="AY308" s="20" t="s">
        <v>137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20" t="s">
        <v>146</v>
      </c>
      <c r="BK308" s="215">
        <f>ROUND(I308*H308,2)</f>
        <v>0</v>
      </c>
      <c r="BL308" s="20" t="s">
        <v>223</v>
      </c>
      <c r="BM308" s="214" t="s">
        <v>598</v>
      </c>
    </row>
    <row r="309" s="2" customFormat="1">
      <c r="A309" s="41"/>
      <c r="B309" s="42"/>
      <c r="C309" s="43"/>
      <c r="D309" s="216" t="s">
        <v>148</v>
      </c>
      <c r="E309" s="43"/>
      <c r="F309" s="217" t="s">
        <v>599</v>
      </c>
      <c r="G309" s="43"/>
      <c r="H309" s="43"/>
      <c r="I309" s="218"/>
      <c r="J309" s="43"/>
      <c r="K309" s="43"/>
      <c r="L309" s="47"/>
      <c r="M309" s="219"/>
      <c r="N309" s="220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148</v>
      </c>
      <c r="AU309" s="20" t="s">
        <v>146</v>
      </c>
    </row>
    <row r="310" s="2" customFormat="1" ht="16.5" customHeight="1">
      <c r="A310" s="41"/>
      <c r="B310" s="42"/>
      <c r="C310" s="233" t="s">
        <v>600</v>
      </c>
      <c r="D310" s="233" t="s">
        <v>157</v>
      </c>
      <c r="E310" s="234" t="s">
        <v>601</v>
      </c>
      <c r="F310" s="235" t="s">
        <v>602</v>
      </c>
      <c r="G310" s="236" t="s">
        <v>154</v>
      </c>
      <c r="H310" s="237">
        <v>1</v>
      </c>
      <c r="I310" s="238"/>
      <c r="J310" s="239">
        <f>ROUND(I310*H310,2)</f>
        <v>0</v>
      </c>
      <c r="K310" s="235" t="s">
        <v>144</v>
      </c>
      <c r="L310" s="240"/>
      <c r="M310" s="241" t="s">
        <v>19</v>
      </c>
      <c r="N310" s="242" t="s">
        <v>43</v>
      </c>
      <c r="O310" s="87"/>
      <c r="P310" s="212">
        <f>O310*H310</f>
        <v>0</v>
      </c>
      <c r="Q310" s="212">
        <v>0.00147</v>
      </c>
      <c r="R310" s="212">
        <f>Q310*H310</f>
        <v>0.00147</v>
      </c>
      <c r="S310" s="212">
        <v>0</v>
      </c>
      <c r="T310" s="213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4" t="s">
        <v>304</v>
      </c>
      <c r="AT310" s="214" t="s">
        <v>157</v>
      </c>
      <c r="AU310" s="214" t="s">
        <v>146</v>
      </c>
      <c r="AY310" s="20" t="s">
        <v>137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20" t="s">
        <v>146</v>
      </c>
      <c r="BK310" s="215">
        <f>ROUND(I310*H310,2)</f>
        <v>0</v>
      </c>
      <c r="BL310" s="20" t="s">
        <v>223</v>
      </c>
      <c r="BM310" s="214" t="s">
        <v>603</v>
      </c>
    </row>
    <row r="311" s="2" customFormat="1" ht="16.5" customHeight="1">
      <c r="A311" s="41"/>
      <c r="B311" s="42"/>
      <c r="C311" s="203" t="s">
        <v>604</v>
      </c>
      <c r="D311" s="203" t="s">
        <v>140</v>
      </c>
      <c r="E311" s="204" t="s">
        <v>605</v>
      </c>
      <c r="F311" s="205" t="s">
        <v>606</v>
      </c>
      <c r="G311" s="206" t="s">
        <v>512</v>
      </c>
      <c r="H311" s="207">
        <v>1</v>
      </c>
      <c r="I311" s="208"/>
      <c r="J311" s="209">
        <f>ROUND(I311*H311,2)</f>
        <v>0</v>
      </c>
      <c r="K311" s="205" t="s">
        <v>144</v>
      </c>
      <c r="L311" s="47"/>
      <c r="M311" s="210" t="s">
        <v>19</v>
      </c>
      <c r="N311" s="211" t="s">
        <v>43</v>
      </c>
      <c r="O311" s="87"/>
      <c r="P311" s="212">
        <f>O311*H311</f>
        <v>0</v>
      </c>
      <c r="Q311" s="212">
        <v>0.00012</v>
      </c>
      <c r="R311" s="212">
        <f>Q311*H311</f>
        <v>0.00012</v>
      </c>
      <c r="S311" s="212">
        <v>0</v>
      </c>
      <c r="T311" s="213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4" t="s">
        <v>223</v>
      </c>
      <c r="AT311" s="214" t="s">
        <v>140</v>
      </c>
      <c r="AU311" s="214" t="s">
        <v>146</v>
      </c>
      <c r="AY311" s="20" t="s">
        <v>137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20" t="s">
        <v>146</v>
      </c>
      <c r="BK311" s="215">
        <f>ROUND(I311*H311,2)</f>
        <v>0</v>
      </c>
      <c r="BL311" s="20" t="s">
        <v>223</v>
      </c>
      <c r="BM311" s="214" t="s">
        <v>607</v>
      </c>
    </row>
    <row r="312" s="2" customFormat="1">
      <c r="A312" s="41"/>
      <c r="B312" s="42"/>
      <c r="C312" s="43"/>
      <c r="D312" s="216" t="s">
        <v>148</v>
      </c>
      <c r="E312" s="43"/>
      <c r="F312" s="217" t="s">
        <v>608</v>
      </c>
      <c r="G312" s="43"/>
      <c r="H312" s="43"/>
      <c r="I312" s="218"/>
      <c r="J312" s="43"/>
      <c r="K312" s="43"/>
      <c r="L312" s="47"/>
      <c r="M312" s="219"/>
      <c r="N312" s="220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148</v>
      </c>
      <c r="AU312" s="20" t="s">
        <v>146</v>
      </c>
    </row>
    <row r="313" s="2" customFormat="1" ht="16.5" customHeight="1">
      <c r="A313" s="41"/>
      <c r="B313" s="42"/>
      <c r="C313" s="233" t="s">
        <v>609</v>
      </c>
      <c r="D313" s="233" t="s">
        <v>157</v>
      </c>
      <c r="E313" s="234" t="s">
        <v>610</v>
      </c>
      <c r="F313" s="235" t="s">
        <v>611</v>
      </c>
      <c r="G313" s="236" t="s">
        <v>154</v>
      </c>
      <c r="H313" s="237">
        <v>1</v>
      </c>
      <c r="I313" s="238"/>
      <c r="J313" s="239">
        <f>ROUND(I313*H313,2)</f>
        <v>0</v>
      </c>
      <c r="K313" s="235" t="s">
        <v>144</v>
      </c>
      <c r="L313" s="240"/>
      <c r="M313" s="241" t="s">
        <v>19</v>
      </c>
      <c r="N313" s="242" t="s">
        <v>43</v>
      </c>
      <c r="O313" s="87"/>
      <c r="P313" s="212">
        <f>O313*H313</f>
        <v>0</v>
      </c>
      <c r="Q313" s="212">
        <v>0.0030500000000000002</v>
      </c>
      <c r="R313" s="212">
        <f>Q313*H313</f>
        <v>0.0030500000000000002</v>
      </c>
      <c r="S313" s="212">
        <v>0</v>
      </c>
      <c r="T313" s="213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4" t="s">
        <v>304</v>
      </c>
      <c r="AT313" s="214" t="s">
        <v>157</v>
      </c>
      <c r="AU313" s="214" t="s">
        <v>146</v>
      </c>
      <c r="AY313" s="20" t="s">
        <v>137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20" t="s">
        <v>146</v>
      </c>
      <c r="BK313" s="215">
        <f>ROUND(I313*H313,2)</f>
        <v>0</v>
      </c>
      <c r="BL313" s="20" t="s">
        <v>223</v>
      </c>
      <c r="BM313" s="214" t="s">
        <v>612</v>
      </c>
    </row>
    <row r="314" s="2" customFormat="1" ht="21.75" customHeight="1">
      <c r="A314" s="41"/>
      <c r="B314" s="42"/>
      <c r="C314" s="203" t="s">
        <v>613</v>
      </c>
      <c r="D314" s="203" t="s">
        <v>140</v>
      </c>
      <c r="E314" s="204" t="s">
        <v>614</v>
      </c>
      <c r="F314" s="205" t="s">
        <v>615</v>
      </c>
      <c r="G314" s="206" t="s">
        <v>154</v>
      </c>
      <c r="H314" s="207">
        <v>4</v>
      </c>
      <c r="I314" s="208"/>
      <c r="J314" s="209">
        <f>ROUND(I314*H314,2)</f>
        <v>0</v>
      </c>
      <c r="K314" s="205" t="s">
        <v>144</v>
      </c>
      <c r="L314" s="47"/>
      <c r="M314" s="210" t="s">
        <v>19</v>
      </c>
      <c r="N314" s="211" t="s">
        <v>43</v>
      </c>
      <c r="O314" s="87"/>
      <c r="P314" s="212">
        <f>O314*H314</f>
        <v>0</v>
      </c>
      <c r="Q314" s="212">
        <v>0.00019000000000000001</v>
      </c>
      <c r="R314" s="212">
        <f>Q314*H314</f>
        <v>0.00076000000000000004</v>
      </c>
      <c r="S314" s="212">
        <v>0</v>
      </c>
      <c r="T314" s="213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4" t="s">
        <v>223</v>
      </c>
      <c r="AT314" s="214" t="s">
        <v>140</v>
      </c>
      <c r="AU314" s="214" t="s">
        <v>146</v>
      </c>
      <c r="AY314" s="20" t="s">
        <v>137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20" t="s">
        <v>146</v>
      </c>
      <c r="BK314" s="215">
        <f>ROUND(I314*H314,2)</f>
        <v>0</v>
      </c>
      <c r="BL314" s="20" t="s">
        <v>223</v>
      </c>
      <c r="BM314" s="214" t="s">
        <v>616</v>
      </c>
    </row>
    <row r="315" s="2" customFormat="1">
      <c r="A315" s="41"/>
      <c r="B315" s="42"/>
      <c r="C315" s="43"/>
      <c r="D315" s="216" t="s">
        <v>148</v>
      </c>
      <c r="E315" s="43"/>
      <c r="F315" s="217" t="s">
        <v>617</v>
      </c>
      <c r="G315" s="43"/>
      <c r="H315" s="43"/>
      <c r="I315" s="218"/>
      <c r="J315" s="43"/>
      <c r="K315" s="43"/>
      <c r="L315" s="47"/>
      <c r="M315" s="219"/>
      <c r="N315" s="220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148</v>
      </c>
      <c r="AU315" s="20" t="s">
        <v>146</v>
      </c>
    </row>
    <row r="316" s="2" customFormat="1" ht="16.5" customHeight="1">
      <c r="A316" s="41"/>
      <c r="B316" s="42"/>
      <c r="C316" s="233" t="s">
        <v>618</v>
      </c>
      <c r="D316" s="233" t="s">
        <v>157</v>
      </c>
      <c r="E316" s="234" t="s">
        <v>619</v>
      </c>
      <c r="F316" s="235" t="s">
        <v>620</v>
      </c>
      <c r="G316" s="236" t="s">
        <v>154</v>
      </c>
      <c r="H316" s="237">
        <v>1</v>
      </c>
      <c r="I316" s="238"/>
      <c r="J316" s="239">
        <f>ROUND(I316*H316,2)</f>
        <v>0</v>
      </c>
      <c r="K316" s="235" t="s">
        <v>144</v>
      </c>
      <c r="L316" s="240"/>
      <c r="M316" s="241" t="s">
        <v>19</v>
      </c>
      <c r="N316" s="242" t="s">
        <v>43</v>
      </c>
      <c r="O316" s="87"/>
      <c r="P316" s="212">
        <f>O316*H316</f>
        <v>0</v>
      </c>
      <c r="Q316" s="212">
        <v>0.00038999999999999999</v>
      </c>
      <c r="R316" s="212">
        <f>Q316*H316</f>
        <v>0.00038999999999999999</v>
      </c>
      <c r="S316" s="212">
        <v>0</v>
      </c>
      <c r="T316" s="213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4" t="s">
        <v>304</v>
      </c>
      <c r="AT316" s="214" t="s">
        <v>157</v>
      </c>
      <c r="AU316" s="214" t="s">
        <v>146</v>
      </c>
      <c r="AY316" s="20" t="s">
        <v>137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20" t="s">
        <v>146</v>
      </c>
      <c r="BK316" s="215">
        <f>ROUND(I316*H316,2)</f>
        <v>0</v>
      </c>
      <c r="BL316" s="20" t="s">
        <v>223</v>
      </c>
      <c r="BM316" s="214" t="s">
        <v>621</v>
      </c>
    </row>
    <row r="317" s="2" customFormat="1" ht="24.15" customHeight="1">
      <c r="A317" s="41"/>
      <c r="B317" s="42"/>
      <c r="C317" s="233" t="s">
        <v>622</v>
      </c>
      <c r="D317" s="233" t="s">
        <v>157</v>
      </c>
      <c r="E317" s="234" t="s">
        <v>623</v>
      </c>
      <c r="F317" s="235" t="s">
        <v>624</v>
      </c>
      <c r="G317" s="236" t="s">
        <v>154</v>
      </c>
      <c r="H317" s="237">
        <v>1</v>
      </c>
      <c r="I317" s="238"/>
      <c r="J317" s="239">
        <f>ROUND(I317*H317,2)</f>
        <v>0</v>
      </c>
      <c r="K317" s="235" t="s">
        <v>144</v>
      </c>
      <c r="L317" s="240"/>
      <c r="M317" s="241" t="s">
        <v>19</v>
      </c>
      <c r="N317" s="242" t="s">
        <v>43</v>
      </c>
      <c r="O317" s="87"/>
      <c r="P317" s="212">
        <f>O317*H317</f>
        <v>0</v>
      </c>
      <c r="Q317" s="212">
        <v>0.00032000000000000003</v>
      </c>
      <c r="R317" s="212">
        <f>Q317*H317</f>
        <v>0.00032000000000000003</v>
      </c>
      <c r="S317" s="212">
        <v>0</v>
      </c>
      <c r="T317" s="213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4" t="s">
        <v>304</v>
      </c>
      <c r="AT317" s="214" t="s">
        <v>157</v>
      </c>
      <c r="AU317" s="214" t="s">
        <v>146</v>
      </c>
      <c r="AY317" s="20" t="s">
        <v>137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20" t="s">
        <v>146</v>
      </c>
      <c r="BK317" s="215">
        <f>ROUND(I317*H317,2)</f>
        <v>0</v>
      </c>
      <c r="BL317" s="20" t="s">
        <v>223</v>
      </c>
      <c r="BM317" s="214" t="s">
        <v>625</v>
      </c>
    </row>
    <row r="318" s="2" customFormat="1" ht="16.5" customHeight="1">
      <c r="A318" s="41"/>
      <c r="B318" s="42"/>
      <c r="C318" s="233" t="s">
        <v>626</v>
      </c>
      <c r="D318" s="233" t="s">
        <v>157</v>
      </c>
      <c r="E318" s="234" t="s">
        <v>627</v>
      </c>
      <c r="F318" s="235" t="s">
        <v>628</v>
      </c>
      <c r="G318" s="236" t="s">
        <v>154</v>
      </c>
      <c r="H318" s="237">
        <v>2</v>
      </c>
      <c r="I318" s="238"/>
      <c r="J318" s="239">
        <f>ROUND(I318*H318,2)</f>
        <v>0</v>
      </c>
      <c r="K318" s="235" t="s">
        <v>144</v>
      </c>
      <c r="L318" s="240"/>
      <c r="M318" s="241" t="s">
        <v>19</v>
      </c>
      <c r="N318" s="242" t="s">
        <v>43</v>
      </c>
      <c r="O318" s="87"/>
      <c r="P318" s="212">
        <f>O318*H318</f>
        <v>0</v>
      </c>
      <c r="Q318" s="212">
        <v>0.00024000000000000001</v>
      </c>
      <c r="R318" s="212">
        <f>Q318*H318</f>
        <v>0.00048000000000000001</v>
      </c>
      <c r="S318" s="212">
        <v>0</v>
      </c>
      <c r="T318" s="213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14" t="s">
        <v>304</v>
      </c>
      <c r="AT318" s="214" t="s">
        <v>157</v>
      </c>
      <c r="AU318" s="214" t="s">
        <v>146</v>
      </c>
      <c r="AY318" s="20" t="s">
        <v>137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20" t="s">
        <v>146</v>
      </c>
      <c r="BK318" s="215">
        <f>ROUND(I318*H318,2)</f>
        <v>0</v>
      </c>
      <c r="BL318" s="20" t="s">
        <v>223</v>
      </c>
      <c r="BM318" s="214" t="s">
        <v>629</v>
      </c>
    </row>
    <row r="319" s="2" customFormat="1" ht="24.15" customHeight="1">
      <c r="A319" s="41"/>
      <c r="B319" s="42"/>
      <c r="C319" s="203" t="s">
        <v>630</v>
      </c>
      <c r="D319" s="203" t="s">
        <v>140</v>
      </c>
      <c r="E319" s="204" t="s">
        <v>631</v>
      </c>
      <c r="F319" s="205" t="s">
        <v>632</v>
      </c>
      <c r="G319" s="206" t="s">
        <v>423</v>
      </c>
      <c r="H319" s="265"/>
      <c r="I319" s="208"/>
      <c r="J319" s="209">
        <f>ROUND(I319*H319,2)</f>
        <v>0</v>
      </c>
      <c r="K319" s="205" t="s">
        <v>144</v>
      </c>
      <c r="L319" s="47"/>
      <c r="M319" s="210" t="s">
        <v>19</v>
      </c>
      <c r="N319" s="211" t="s">
        <v>43</v>
      </c>
      <c r="O319" s="87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4" t="s">
        <v>223</v>
      </c>
      <c r="AT319" s="214" t="s">
        <v>140</v>
      </c>
      <c r="AU319" s="214" t="s">
        <v>146</v>
      </c>
      <c r="AY319" s="20" t="s">
        <v>137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20" t="s">
        <v>146</v>
      </c>
      <c r="BK319" s="215">
        <f>ROUND(I319*H319,2)</f>
        <v>0</v>
      </c>
      <c r="BL319" s="20" t="s">
        <v>223</v>
      </c>
      <c r="BM319" s="214" t="s">
        <v>633</v>
      </c>
    </row>
    <row r="320" s="2" customFormat="1">
      <c r="A320" s="41"/>
      <c r="B320" s="42"/>
      <c r="C320" s="43"/>
      <c r="D320" s="216" t="s">
        <v>148</v>
      </c>
      <c r="E320" s="43"/>
      <c r="F320" s="217" t="s">
        <v>634</v>
      </c>
      <c r="G320" s="43"/>
      <c r="H320" s="43"/>
      <c r="I320" s="218"/>
      <c r="J320" s="43"/>
      <c r="K320" s="43"/>
      <c r="L320" s="47"/>
      <c r="M320" s="219"/>
      <c r="N320" s="220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148</v>
      </c>
      <c r="AU320" s="20" t="s">
        <v>146</v>
      </c>
    </row>
    <row r="321" s="12" customFormat="1" ht="22.8" customHeight="1">
      <c r="A321" s="12"/>
      <c r="B321" s="187"/>
      <c r="C321" s="188"/>
      <c r="D321" s="189" t="s">
        <v>70</v>
      </c>
      <c r="E321" s="201" t="s">
        <v>635</v>
      </c>
      <c r="F321" s="201" t="s">
        <v>636</v>
      </c>
      <c r="G321" s="188"/>
      <c r="H321" s="188"/>
      <c r="I321" s="191"/>
      <c r="J321" s="202">
        <f>BK321</f>
        <v>0</v>
      </c>
      <c r="K321" s="188"/>
      <c r="L321" s="193"/>
      <c r="M321" s="194"/>
      <c r="N321" s="195"/>
      <c r="O321" s="195"/>
      <c r="P321" s="196">
        <f>SUM(P322:P324)</f>
        <v>0</v>
      </c>
      <c r="Q321" s="195"/>
      <c r="R321" s="196">
        <f>SUM(R322:R324)</f>
        <v>0.0091999999999999998</v>
      </c>
      <c r="S321" s="195"/>
      <c r="T321" s="197">
        <f>SUM(T322:T324)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198" t="s">
        <v>146</v>
      </c>
      <c r="AT321" s="199" t="s">
        <v>70</v>
      </c>
      <c r="AU321" s="199" t="s">
        <v>79</v>
      </c>
      <c r="AY321" s="198" t="s">
        <v>137</v>
      </c>
      <c r="BK321" s="200">
        <f>SUM(BK322:BK324)</f>
        <v>0</v>
      </c>
    </row>
    <row r="322" s="2" customFormat="1" ht="21.75" customHeight="1">
      <c r="A322" s="41"/>
      <c r="B322" s="42"/>
      <c r="C322" s="203" t="s">
        <v>637</v>
      </c>
      <c r="D322" s="203" t="s">
        <v>140</v>
      </c>
      <c r="E322" s="204" t="s">
        <v>638</v>
      </c>
      <c r="F322" s="205" t="s">
        <v>639</v>
      </c>
      <c r="G322" s="206" t="s">
        <v>512</v>
      </c>
      <c r="H322" s="207">
        <v>1</v>
      </c>
      <c r="I322" s="208"/>
      <c r="J322" s="209">
        <f>ROUND(I322*H322,2)</f>
        <v>0</v>
      </c>
      <c r="K322" s="205" t="s">
        <v>19</v>
      </c>
      <c r="L322" s="47"/>
      <c r="M322" s="210" t="s">
        <v>19</v>
      </c>
      <c r="N322" s="211" t="s">
        <v>43</v>
      </c>
      <c r="O322" s="87"/>
      <c r="P322" s="212">
        <f>O322*H322</f>
        <v>0</v>
      </c>
      <c r="Q322" s="212">
        <v>0.0091999999999999998</v>
      </c>
      <c r="R322" s="212">
        <f>Q322*H322</f>
        <v>0.0091999999999999998</v>
      </c>
      <c r="S322" s="212">
        <v>0</v>
      </c>
      <c r="T322" s="213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4" t="s">
        <v>223</v>
      </c>
      <c r="AT322" s="214" t="s">
        <v>140</v>
      </c>
      <c r="AU322" s="214" t="s">
        <v>146</v>
      </c>
      <c r="AY322" s="20" t="s">
        <v>137</v>
      </c>
      <c r="BE322" s="215">
        <f>IF(N322="základní",J322,0)</f>
        <v>0</v>
      </c>
      <c r="BF322" s="215">
        <f>IF(N322="snížená",J322,0)</f>
        <v>0</v>
      </c>
      <c r="BG322" s="215">
        <f>IF(N322="zákl. přenesená",J322,0)</f>
        <v>0</v>
      </c>
      <c r="BH322" s="215">
        <f>IF(N322="sníž. přenesená",J322,0)</f>
        <v>0</v>
      </c>
      <c r="BI322" s="215">
        <f>IF(N322="nulová",J322,0)</f>
        <v>0</v>
      </c>
      <c r="BJ322" s="20" t="s">
        <v>146</v>
      </c>
      <c r="BK322" s="215">
        <f>ROUND(I322*H322,2)</f>
        <v>0</v>
      </c>
      <c r="BL322" s="20" t="s">
        <v>223</v>
      </c>
      <c r="BM322" s="214" t="s">
        <v>640</v>
      </c>
    </row>
    <row r="323" s="2" customFormat="1" ht="24.15" customHeight="1">
      <c r="A323" s="41"/>
      <c r="B323" s="42"/>
      <c r="C323" s="203" t="s">
        <v>641</v>
      </c>
      <c r="D323" s="203" t="s">
        <v>140</v>
      </c>
      <c r="E323" s="204" t="s">
        <v>642</v>
      </c>
      <c r="F323" s="205" t="s">
        <v>643</v>
      </c>
      <c r="G323" s="206" t="s">
        <v>423</v>
      </c>
      <c r="H323" s="265"/>
      <c r="I323" s="208"/>
      <c r="J323" s="209">
        <f>ROUND(I323*H323,2)</f>
        <v>0</v>
      </c>
      <c r="K323" s="205" t="s">
        <v>144</v>
      </c>
      <c r="L323" s="47"/>
      <c r="M323" s="210" t="s">
        <v>19</v>
      </c>
      <c r="N323" s="211" t="s">
        <v>43</v>
      </c>
      <c r="O323" s="87"/>
      <c r="P323" s="212">
        <f>O323*H323</f>
        <v>0</v>
      </c>
      <c r="Q323" s="212">
        <v>0</v>
      </c>
      <c r="R323" s="212">
        <f>Q323*H323</f>
        <v>0</v>
      </c>
      <c r="S323" s="212">
        <v>0</v>
      </c>
      <c r="T323" s="213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4" t="s">
        <v>223</v>
      </c>
      <c r="AT323" s="214" t="s">
        <v>140</v>
      </c>
      <c r="AU323" s="214" t="s">
        <v>146</v>
      </c>
      <c r="AY323" s="20" t="s">
        <v>137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20" t="s">
        <v>146</v>
      </c>
      <c r="BK323" s="215">
        <f>ROUND(I323*H323,2)</f>
        <v>0</v>
      </c>
      <c r="BL323" s="20" t="s">
        <v>223</v>
      </c>
      <c r="BM323" s="214" t="s">
        <v>644</v>
      </c>
    </row>
    <row r="324" s="2" customFormat="1">
      <c r="A324" s="41"/>
      <c r="B324" s="42"/>
      <c r="C324" s="43"/>
      <c r="D324" s="216" t="s">
        <v>148</v>
      </c>
      <c r="E324" s="43"/>
      <c r="F324" s="217" t="s">
        <v>645</v>
      </c>
      <c r="G324" s="43"/>
      <c r="H324" s="43"/>
      <c r="I324" s="218"/>
      <c r="J324" s="43"/>
      <c r="K324" s="43"/>
      <c r="L324" s="47"/>
      <c r="M324" s="219"/>
      <c r="N324" s="220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148</v>
      </c>
      <c r="AU324" s="20" t="s">
        <v>146</v>
      </c>
    </row>
    <row r="325" s="12" customFormat="1" ht="22.8" customHeight="1">
      <c r="A325" s="12"/>
      <c r="B325" s="187"/>
      <c r="C325" s="188"/>
      <c r="D325" s="189" t="s">
        <v>70</v>
      </c>
      <c r="E325" s="201" t="s">
        <v>646</v>
      </c>
      <c r="F325" s="201" t="s">
        <v>647</v>
      </c>
      <c r="G325" s="188"/>
      <c r="H325" s="188"/>
      <c r="I325" s="191"/>
      <c r="J325" s="202">
        <f>BK325</f>
        <v>0</v>
      </c>
      <c r="K325" s="188"/>
      <c r="L325" s="193"/>
      <c r="M325" s="194"/>
      <c r="N325" s="195"/>
      <c r="O325" s="195"/>
      <c r="P325" s="196">
        <f>SUM(P326:P331)</f>
        <v>0</v>
      </c>
      <c r="Q325" s="195"/>
      <c r="R325" s="196">
        <f>SUM(R326:R331)</f>
        <v>0.034659999999999996</v>
      </c>
      <c r="S325" s="195"/>
      <c r="T325" s="197">
        <f>SUM(T326:T331)</f>
        <v>0.026249999999999999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198" t="s">
        <v>146</v>
      </c>
      <c r="AT325" s="199" t="s">
        <v>70</v>
      </c>
      <c r="AU325" s="199" t="s">
        <v>79</v>
      </c>
      <c r="AY325" s="198" t="s">
        <v>137</v>
      </c>
      <c r="BK325" s="200">
        <f>SUM(BK326:BK331)</f>
        <v>0</v>
      </c>
    </row>
    <row r="326" s="2" customFormat="1" ht="16.5" customHeight="1">
      <c r="A326" s="41"/>
      <c r="B326" s="42"/>
      <c r="C326" s="203" t="s">
        <v>648</v>
      </c>
      <c r="D326" s="203" t="s">
        <v>140</v>
      </c>
      <c r="E326" s="204" t="s">
        <v>649</v>
      </c>
      <c r="F326" s="205" t="s">
        <v>650</v>
      </c>
      <c r="G326" s="206" t="s">
        <v>154</v>
      </c>
      <c r="H326" s="207">
        <v>1</v>
      </c>
      <c r="I326" s="208"/>
      <c r="J326" s="209">
        <f>ROUND(I326*H326,2)</f>
        <v>0</v>
      </c>
      <c r="K326" s="205" t="s">
        <v>144</v>
      </c>
      <c r="L326" s="47"/>
      <c r="M326" s="210" t="s">
        <v>19</v>
      </c>
      <c r="N326" s="211" t="s">
        <v>43</v>
      </c>
      <c r="O326" s="87"/>
      <c r="P326" s="212">
        <f>O326*H326</f>
        <v>0</v>
      </c>
      <c r="Q326" s="212">
        <v>0.00017000000000000001</v>
      </c>
      <c r="R326" s="212">
        <f>Q326*H326</f>
        <v>0.00017000000000000001</v>
      </c>
      <c r="S326" s="212">
        <v>0.026249999999999999</v>
      </c>
      <c r="T326" s="213">
        <f>S326*H326</f>
        <v>0.026249999999999999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14" t="s">
        <v>223</v>
      </c>
      <c r="AT326" s="214" t="s">
        <v>140</v>
      </c>
      <c r="AU326" s="214" t="s">
        <v>146</v>
      </c>
      <c r="AY326" s="20" t="s">
        <v>137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20" t="s">
        <v>146</v>
      </c>
      <c r="BK326" s="215">
        <f>ROUND(I326*H326,2)</f>
        <v>0</v>
      </c>
      <c r="BL326" s="20" t="s">
        <v>223</v>
      </c>
      <c r="BM326" s="214" t="s">
        <v>651</v>
      </c>
    </row>
    <row r="327" s="2" customFormat="1">
      <c r="A327" s="41"/>
      <c r="B327" s="42"/>
      <c r="C327" s="43"/>
      <c r="D327" s="216" t="s">
        <v>148</v>
      </c>
      <c r="E327" s="43"/>
      <c r="F327" s="217" t="s">
        <v>652</v>
      </c>
      <c r="G327" s="43"/>
      <c r="H327" s="43"/>
      <c r="I327" s="218"/>
      <c r="J327" s="43"/>
      <c r="K327" s="43"/>
      <c r="L327" s="47"/>
      <c r="M327" s="219"/>
      <c r="N327" s="220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148</v>
      </c>
      <c r="AU327" s="20" t="s">
        <v>146</v>
      </c>
    </row>
    <row r="328" s="2" customFormat="1" ht="16.5" customHeight="1">
      <c r="A328" s="41"/>
      <c r="B328" s="42"/>
      <c r="C328" s="203" t="s">
        <v>653</v>
      </c>
      <c r="D328" s="203" t="s">
        <v>140</v>
      </c>
      <c r="E328" s="204" t="s">
        <v>654</v>
      </c>
      <c r="F328" s="205" t="s">
        <v>655</v>
      </c>
      <c r="G328" s="206" t="s">
        <v>512</v>
      </c>
      <c r="H328" s="207">
        <v>1</v>
      </c>
      <c r="I328" s="208"/>
      <c r="J328" s="209">
        <f>ROUND(I328*H328,2)</f>
        <v>0</v>
      </c>
      <c r="K328" s="205" t="s">
        <v>144</v>
      </c>
      <c r="L328" s="47"/>
      <c r="M328" s="210" t="s">
        <v>19</v>
      </c>
      <c r="N328" s="211" t="s">
        <v>43</v>
      </c>
      <c r="O328" s="87"/>
      <c r="P328" s="212">
        <f>O328*H328</f>
        <v>0</v>
      </c>
      <c r="Q328" s="212">
        <v>0.03449</v>
      </c>
      <c r="R328" s="212">
        <f>Q328*H328</f>
        <v>0.03449</v>
      </c>
      <c r="S328" s="212">
        <v>0</v>
      </c>
      <c r="T328" s="213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4" t="s">
        <v>223</v>
      </c>
      <c r="AT328" s="214" t="s">
        <v>140</v>
      </c>
      <c r="AU328" s="214" t="s">
        <v>146</v>
      </c>
      <c r="AY328" s="20" t="s">
        <v>137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20" t="s">
        <v>146</v>
      </c>
      <c r="BK328" s="215">
        <f>ROUND(I328*H328,2)</f>
        <v>0</v>
      </c>
      <c r="BL328" s="20" t="s">
        <v>223</v>
      </c>
      <c r="BM328" s="214" t="s">
        <v>656</v>
      </c>
    </row>
    <row r="329" s="2" customFormat="1">
      <c r="A329" s="41"/>
      <c r="B329" s="42"/>
      <c r="C329" s="43"/>
      <c r="D329" s="216" t="s">
        <v>148</v>
      </c>
      <c r="E329" s="43"/>
      <c r="F329" s="217" t="s">
        <v>657</v>
      </c>
      <c r="G329" s="43"/>
      <c r="H329" s="43"/>
      <c r="I329" s="218"/>
      <c r="J329" s="43"/>
      <c r="K329" s="43"/>
      <c r="L329" s="47"/>
      <c r="M329" s="219"/>
      <c r="N329" s="220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148</v>
      </c>
      <c r="AU329" s="20" t="s">
        <v>146</v>
      </c>
    </row>
    <row r="330" s="2" customFormat="1" ht="24.15" customHeight="1">
      <c r="A330" s="41"/>
      <c r="B330" s="42"/>
      <c r="C330" s="203" t="s">
        <v>658</v>
      </c>
      <c r="D330" s="203" t="s">
        <v>140</v>
      </c>
      <c r="E330" s="204" t="s">
        <v>659</v>
      </c>
      <c r="F330" s="205" t="s">
        <v>660</v>
      </c>
      <c r="G330" s="206" t="s">
        <v>423</v>
      </c>
      <c r="H330" s="265"/>
      <c r="I330" s="208"/>
      <c r="J330" s="209">
        <f>ROUND(I330*H330,2)</f>
        <v>0</v>
      </c>
      <c r="K330" s="205" t="s">
        <v>144</v>
      </c>
      <c r="L330" s="47"/>
      <c r="M330" s="210" t="s">
        <v>19</v>
      </c>
      <c r="N330" s="211" t="s">
        <v>43</v>
      </c>
      <c r="O330" s="87"/>
      <c r="P330" s="212">
        <f>O330*H330</f>
        <v>0</v>
      </c>
      <c r="Q330" s="212">
        <v>0</v>
      </c>
      <c r="R330" s="212">
        <f>Q330*H330</f>
        <v>0</v>
      </c>
      <c r="S330" s="212">
        <v>0</v>
      </c>
      <c r="T330" s="213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4" t="s">
        <v>223</v>
      </c>
      <c r="AT330" s="214" t="s">
        <v>140</v>
      </c>
      <c r="AU330" s="214" t="s">
        <v>146</v>
      </c>
      <c r="AY330" s="20" t="s">
        <v>137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20" t="s">
        <v>146</v>
      </c>
      <c r="BK330" s="215">
        <f>ROUND(I330*H330,2)</f>
        <v>0</v>
      </c>
      <c r="BL330" s="20" t="s">
        <v>223</v>
      </c>
      <c r="BM330" s="214" t="s">
        <v>661</v>
      </c>
    </row>
    <row r="331" s="2" customFormat="1">
      <c r="A331" s="41"/>
      <c r="B331" s="42"/>
      <c r="C331" s="43"/>
      <c r="D331" s="216" t="s">
        <v>148</v>
      </c>
      <c r="E331" s="43"/>
      <c r="F331" s="217" t="s">
        <v>662</v>
      </c>
      <c r="G331" s="43"/>
      <c r="H331" s="43"/>
      <c r="I331" s="218"/>
      <c r="J331" s="43"/>
      <c r="K331" s="43"/>
      <c r="L331" s="47"/>
      <c r="M331" s="219"/>
      <c r="N331" s="220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148</v>
      </c>
      <c r="AU331" s="20" t="s">
        <v>146</v>
      </c>
    </row>
    <row r="332" s="12" customFormat="1" ht="22.8" customHeight="1">
      <c r="A332" s="12"/>
      <c r="B332" s="187"/>
      <c r="C332" s="188"/>
      <c r="D332" s="189" t="s">
        <v>70</v>
      </c>
      <c r="E332" s="201" t="s">
        <v>663</v>
      </c>
      <c r="F332" s="201" t="s">
        <v>664</v>
      </c>
      <c r="G332" s="188"/>
      <c r="H332" s="188"/>
      <c r="I332" s="191"/>
      <c r="J332" s="202">
        <f>BK332</f>
        <v>0</v>
      </c>
      <c r="K332" s="188"/>
      <c r="L332" s="193"/>
      <c r="M332" s="194"/>
      <c r="N332" s="195"/>
      <c r="O332" s="195"/>
      <c r="P332" s="196">
        <f>SUM(P333:P339)</f>
        <v>0</v>
      </c>
      <c r="Q332" s="195"/>
      <c r="R332" s="196">
        <f>SUM(R333:R339)</f>
        <v>0.00060999999999999997</v>
      </c>
      <c r="S332" s="195"/>
      <c r="T332" s="197">
        <f>SUM(T333:T339)</f>
        <v>0.028800000000000003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98" t="s">
        <v>146</v>
      </c>
      <c r="AT332" s="199" t="s">
        <v>70</v>
      </c>
      <c r="AU332" s="199" t="s">
        <v>79</v>
      </c>
      <c r="AY332" s="198" t="s">
        <v>137</v>
      </c>
      <c r="BK332" s="200">
        <f>SUM(BK333:BK339)</f>
        <v>0</v>
      </c>
    </row>
    <row r="333" s="2" customFormat="1" ht="16.5" customHeight="1">
      <c r="A333" s="41"/>
      <c r="B333" s="42"/>
      <c r="C333" s="203" t="s">
        <v>665</v>
      </c>
      <c r="D333" s="203" t="s">
        <v>140</v>
      </c>
      <c r="E333" s="204" t="s">
        <v>666</v>
      </c>
      <c r="F333" s="205" t="s">
        <v>667</v>
      </c>
      <c r="G333" s="206" t="s">
        <v>260</v>
      </c>
      <c r="H333" s="207">
        <v>9</v>
      </c>
      <c r="I333" s="208"/>
      <c r="J333" s="209">
        <f>ROUND(I333*H333,2)</f>
        <v>0</v>
      </c>
      <c r="K333" s="205" t="s">
        <v>144</v>
      </c>
      <c r="L333" s="47"/>
      <c r="M333" s="210" t="s">
        <v>19</v>
      </c>
      <c r="N333" s="211" t="s">
        <v>43</v>
      </c>
      <c r="O333" s="87"/>
      <c r="P333" s="212">
        <f>O333*H333</f>
        <v>0</v>
      </c>
      <c r="Q333" s="212">
        <v>2.0000000000000002E-05</v>
      </c>
      <c r="R333" s="212">
        <f>Q333*H333</f>
        <v>0.00018000000000000001</v>
      </c>
      <c r="S333" s="212">
        <v>0.0032000000000000002</v>
      </c>
      <c r="T333" s="213">
        <f>S333*H333</f>
        <v>0.028800000000000003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14" t="s">
        <v>223</v>
      </c>
      <c r="AT333" s="214" t="s">
        <v>140</v>
      </c>
      <c r="AU333" s="214" t="s">
        <v>146</v>
      </c>
      <c r="AY333" s="20" t="s">
        <v>137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20" t="s">
        <v>146</v>
      </c>
      <c r="BK333" s="215">
        <f>ROUND(I333*H333,2)</f>
        <v>0</v>
      </c>
      <c r="BL333" s="20" t="s">
        <v>223</v>
      </c>
      <c r="BM333" s="214" t="s">
        <v>668</v>
      </c>
    </row>
    <row r="334" s="2" customFormat="1">
      <c r="A334" s="41"/>
      <c r="B334" s="42"/>
      <c r="C334" s="43"/>
      <c r="D334" s="216" t="s">
        <v>148</v>
      </c>
      <c r="E334" s="43"/>
      <c r="F334" s="217" t="s">
        <v>669</v>
      </c>
      <c r="G334" s="43"/>
      <c r="H334" s="43"/>
      <c r="I334" s="218"/>
      <c r="J334" s="43"/>
      <c r="K334" s="43"/>
      <c r="L334" s="47"/>
      <c r="M334" s="219"/>
      <c r="N334" s="220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148</v>
      </c>
      <c r="AU334" s="20" t="s">
        <v>146</v>
      </c>
    </row>
    <row r="335" s="13" customFormat="1">
      <c r="A335" s="13"/>
      <c r="B335" s="221"/>
      <c r="C335" s="222"/>
      <c r="D335" s="223" t="s">
        <v>150</v>
      </c>
      <c r="E335" s="224" t="s">
        <v>19</v>
      </c>
      <c r="F335" s="225" t="s">
        <v>670</v>
      </c>
      <c r="G335" s="222"/>
      <c r="H335" s="226">
        <v>9</v>
      </c>
      <c r="I335" s="227"/>
      <c r="J335" s="222"/>
      <c r="K335" s="222"/>
      <c r="L335" s="228"/>
      <c r="M335" s="229"/>
      <c r="N335" s="230"/>
      <c r="O335" s="230"/>
      <c r="P335" s="230"/>
      <c r="Q335" s="230"/>
      <c r="R335" s="230"/>
      <c r="S335" s="230"/>
      <c r="T335" s="23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2" t="s">
        <v>150</v>
      </c>
      <c r="AU335" s="232" t="s">
        <v>146</v>
      </c>
      <c r="AV335" s="13" t="s">
        <v>146</v>
      </c>
      <c r="AW335" s="13" t="s">
        <v>32</v>
      </c>
      <c r="AX335" s="13" t="s">
        <v>79</v>
      </c>
      <c r="AY335" s="232" t="s">
        <v>137</v>
      </c>
    </row>
    <row r="336" s="2" customFormat="1" ht="24.15" customHeight="1">
      <c r="A336" s="41"/>
      <c r="B336" s="42"/>
      <c r="C336" s="203" t="s">
        <v>671</v>
      </c>
      <c r="D336" s="203" t="s">
        <v>140</v>
      </c>
      <c r="E336" s="204" t="s">
        <v>672</v>
      </c>
      <c r="F336" s="205" t="s">
        <v>673</v>
      </c>
      <c r="G336" s="206" t="s">
        <v>154</v>
      </c>
      <c r="H336" s="207">
        <v>1</v>
      </c>
      <c r="I336" s="208"/>
      <c r="J336" s="209">
        <f>ROUND(I336*H336,2)</f>
        <v>0</v>
      </c>
      <c r="K336" s="205" t="s">
        <v>144</v>
      </c>
      <c r="L336" s="47"/>
      <c r="M336" s="210" t="s">
        <v>19</v>
      </c>
      <c r="N336" s="211" t="s">
        <v>43</v>
      </c>
      <c r="O336" s="87"/>
      <c r="P336" s="212">
        <f>O336*H336</f>
        <v>0</v>
      </c>
      <c r="Q336" s="212">
        <v>0.00042999999999999999</v>
      </c>
      <c r="R336" s="212">
        <f>Q336*H336</f>
        <v>0.00042999999999999999</v>
      </c>
      <c r="S336" s="212">
        <v>0</v>
      </c>
      <c r="T336" s="213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4" t="s">
        <v>223</v>
      </c>
      <c r="AT336" s="214" t="s">
        <v>140</v>
      </c>
      <c r="AU336" s="214" t="s">
        <v>146</v>
      </c>
      <c r="AY336" s="20" t="s">
        <v>137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20" t="s">
        <v>146</v>
      </c>
      <c r="BK336" s="215">
        <f>ROUND(I336*H336,2)</f>
        <v>0</v>
      </c>
      <c r="BL336" s="20" t="s">
        <v>223</v>
      </c>
      <c r="BM336" s="214" t="s">
        <v>674</v>
      </c>
    </row>
    <row r="337" s="2" customFormat="1">
      <c r="A337" s="41"/>
      <c r="B337" s="42"/>
      <c r="C337" s="43"/>
      <c r="D337" s="216" t="s">
        <v>148</v>
      </c>
      <c r="E337" s="43"/>
      <c r="F337" s="217" t="s">
        <v>675</v>
      </c>
      <c r="G337" s="43"/>
      <c r="H337" s="43"/>
      <c r="I337" s="218"/>
      <c r="J337" s="43"/>
      <c r="K337" s="43"/>
      <c r="L337" s="47"/>
      <c r="M337" s="219"/>
      <c r="N337" s="220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148</v>
      </c>
      <c r="AU337" s="20" t="s">
        <v>146</v>
      </c>
    </row>
    <row r="338" s="2" customFormat="1" ht="24.15" customHeight="1">
      <c r="A338" s="41"/>
      <c r="B338" s="42"/>
      <c r="C338" s="203" t="s">
        <v>676</v>
      </c>
      <c r="D338" s="203" t="s">
        <v>140</v>
      </c>
      <c r="E338" s="204" t="s">
        <v>677</v>
      </c>
      <c r="F338" s="205" t="s">
        <v>678</v>
      </c>
      <c r="G338" s="206" t="s">
        <v>423</v>
      </c>
      <c r="H338" s="265"/>
      <c r="I338" s="208"/>
      <c r="J338" s="209">
        <f>ROUND(I338*H338,2)</f>
        <v>0</v>
      </c>
      <c r="K338" s="205" t="s">
        <v>144</v>
      </c>
      <c r="L338" s="47"/>
      <c r="M338" s="210" t="s">
        <v>19</v>
      </c>
      <c r="N338" s="211" t="s">
        <v>43</v>
      </c>
      <c r="O338" s="87"/>
      <c r="P338" s="212">
        <f>O338*H338</f>
        <v>0</v>
      </c>
      <c r="Q338" s="212">
        <v>0</v>
      </c>
      <c r="R338" s="212">
        <f>Q338*H338</f>
        <v>0</v>
      </c>
      <c r="S338" s="212">
        <v>0</v>
      </c>
      <c r="T338" s="213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4" t="s">
        <v>223</v>
      </c>
      <c r="AT338" s="214" t="s">
        <v>140</v>
      </c>
      <c r="AU338" s="214" t="s">
        <v>146</v>
      </c>
      <c r="AY338" s="20" t="s">
        <v>137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20" t="s">
        <v>146</v>
      </c>
      <c r="BK338" s="215">
        <f>ROUND(I338*H338,2)</f>
        <v>0</v>
      </c>
      <c r="BL338" s="20" t="s">
        <v>223</v>
      </c>
      <c r="BM338" s="214" t="s">
        <v>679</v>
      </c>
    </row>
    <row r="339" s="2" customFormat="1">
      <c r="A339" s="41"/>
      <c r="B339" s="42"/>
      <c r="C339" s="43"/>
      <c r="D339" s="216" t="s">
        <v>148</v>
      </c>
      <c r="E339" s="43"/>
      <c r="F339" s="217" t="s">
        <v>680</v>
      </c>
      <c r="G339" s="43"/>
      <c r="H339" s="43"/>
      <c r="I339" s="218"/>
      <c r="J339" s="43"/>
      <c r="K339" s="43"/>
      <c r="L339" s="47"/>
      <c r="M339" s="219"/>
      <c r="N339" s="220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148</v>
      </c>
      <c r="AU339" s="20" t="s">
        <v>146</v>
      </c>
    </row>
    <row r="340" s="12" customFormat="1" ht="22.8" customHeight="1">
      <c r="A340" s="12"/>
      <c r="B340" s="187"/>
      <c r="C340" s="188"/>
      <c r="D340" s="189" t="s">
        <v>70</v>
      </c>
      <c r="E340" s="201" t="s">
        <v>681</v>
      </c>
      <c r="F340" s="201" t="s">
        <v>682</v>
      </c>
      <c r="G340" s="188"/>
      <c r="H340" s="188"/>
      <c r="I340" s="191"/>
      <c r="J340" s="202">
        <f>BK340</f>
        <v>0</v>
      </c>
      <c r="K340" s="188"/>
      <c r="L340" s="193"/>
      <c r="M340" s="194"/>
      <c r="N340" s="195"/>
      <c r="O340" s="195"/>
      <c r="P340" s="196">
        <f>SUM(P341:P346)</f>
        <v>0</v>
      </c>
      <c r="Q340" s="195"/>
      <c r="R340" s="196">
        <f>SUM(R341:R346)</f>
        <v>0.00124</v>
      </c>
      <c r="S340" s="195"/>
      <c r="T340" s="197">
        <f>SUM(T341:T346)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198" t="s">
        <v>146</v>
      </c>
      <c r="AT340" s="199" t="s">
        <v>70</v>
      </c>
      <c r="AU340" s="199" t="s">
        <v>79</v>
      </c>
      <c r="AY340" s="198" t="s">
        <v>137</v>
      </c>
      <c r="BK340" s="200">
        <f>SUM(BK341:BK346)</f>
        <v>0</v>
      </c>
    </row>
    <row r="341" s="2" customFormat="1" ht="16.5" customHeight="1">
      <c r="A341" s="41"/>
      <c r="B341" s="42"/>
      <c r="C341" s="203" t="s">
        <v>683</v>
      </c>
      <c r="D341" s="203" t="s">
        <v>140</v>
      </c>
      <c r="E341" s="204" t="s">
        <v>684</v>
      </c>
      <c r="F341" s="205" t="s">
        <v>685</v>
      </c>
      <c r="G341" s="206" t="s">
        <v>154</v>
      </c>
      <c r="H341" s="207">
        <v>4</v>
      </c>
      <c r="I341" s="208"/>
      <c r="J341" s="209">
        <f>ROUND(I341*H341,2)</f>
        <v>0</v>
      </c>
      <c r="K341" s="205" t="s">
        <v>686</v>
      </c>
      <c r="L341" s="47"/>
      <c r="M341" s="210" t="s">
        <v>19</v>
      </c>
      <c r="N341" s="211" t="s">
        <v>43</v>
      </c>
      <c r="O341" s="87"/>
      <c r="P341" s="212">
        <f>O341*H341</f>
        <v>0</v>
      </c>
      <c r="Q341" s="212">
        <v>3.0000000000000001E-05</v>
      </c>
      <c r="R341" s="212">
        <f>Q341*H341</f>
        <v>0.00012</v>
      </c>
      <c r="S341" s="212">
        <v>0</v>
      </c>
      <c r="T341" s="213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4" t="s">
        <v>223</v>
      </c>
      <c r="AT341" s="214" t="s">
        <v>140</v>
      </c>
      <c r="AU341" s="214" t="s">
        <v>146</v>
      </c>
      <c r="AY341" s="20" t="s">
        <v>137</v>
      </c>
      <c r="BE341" s="215">
        <f>IF(N341="základní",J341,0)</f>
        <v>0</v>
      </c>
      <c r="BF341" s="215">
        <f>IF(N341="snížená",J341,0)</f>
        <v>0</v>
      </c>
      <c r="BG341" s="215">
        <f>IF(N341="zákl. přenesená",J341,0)</f>
        <v>0</v>
      </c>
      <c r="BH341" s="215">
        <f>IF(N341="sníž. přenesená",J341,0)</f>
        <v>0</v>
      </c>
      <c r="BI341" s="215">
        <f>IF(N341="nulová",J341,0)</f>
        <v>0</v>
      </c>
      <c r="BJ341" s="20" t="s">
        <v>146</v>
      </c>
      <c r="BK341" s="215">
        <f>ROUND(I341*H341,2)</f>
        <v>0</v>
      </c>
      <c r="BL341" s="20" t="s">
        <v>223</v>
      </c>
      <c r="BM341" s="214" t="s">
        <v>687</v>
      </c>
    </row>
    <row r="342" s="2" customFormat="1">
      <c r="A342" s="41"/>
      <c r="B342" s="42"/>
      <c r="C342" s="43"/>
      <c r="D342" s="216" t="s">
        <v>148</v>
      </c>
      <c r="E342" s="43"/>
      <c r="F342" s="217" t="s">
        <v>688</v>
      </c>
      <c r="G342" s="43"/>
      <c r="H342" s="43"/>
      <c r="I342" s="218"/>
      <c r="J342" s="43"/>
      <c r="K342" s="43"/>
      <c r="L342" s="47"/>
      <c r="M342" s="219"/>
      <c r="N342" s="220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148</v>
      </c>
      <c r="AU342" s="20" t="s">
        <v>146</v>
      </c>
    </row>
    <row r="343" s="2" customFormat="1" ht="16.5" customHeight="1">
      <c r="A343" s="41"/>
      <c r="B343" s="42"/>
      <c r="C343" s="203" t="s">
        <v>689</v>
      </c>
      <c r="D343" s="203" t="s">
        <v>140</v>
      </c>
      <c r="E343" s="204" t="s">
        <v>690</v>
      </c>
      <c r="F343" s="205" t="s">
        <v>691</v>
      </c>
      <c r="G343" s="206" t="s">
        <v>154</v>
      </c>
      <c r="H343" s="207">
        <v>4</v>
      </c>
      <c r="I343" s="208"/>
      <c r="J343" s="209">
        <f>ROUND(I343*H343,2)</f>
        <v>0</v>
      </c>
      <c r="K343" s="205" t="s">
        <v>144</v>
      </c>
      <c r="L343" s="47"/>
      <c r="M343" s="210" t="s">
        <v>19</v>
      </c>
      <c r="N343" s="211" t="s">
        <v>43</v>
      </c>
      <c r="O343" s="87"/>
      <c r="P343" s="212">
        <f>O343*H343</f>
        <v>0</v>
      </c>
      <c r="Q343" s="212">
        <v>0.00027999999999999998</v>
      </c>
      <c r="R343" s="212">
        <f>Q343*H343</f>
        <v>0.0011199999999999999</v>
      </c>
      <c r="S343" s="212">
        <v>0</v>
      </c>
      <c r="T343" s="213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4" t="s">
        <v>223</v>
      </c>
      <c r="AT343" s="214" t="s">
        <v>140</v>
      </c>
      <c r="AU343" s="214" t="s">
        <v>146</v>
      </c>
      <c r="AY343" s="20" t="s">
        <v>137</v>
      </c>
      <c r="BE343" s="215">
        <f>IF(N343="základní",J343,0)</f>
        <v>0</v>
      </c>
      <c r="BF343" s="215">
        <f>IF(N343="snížená",J343,0)</f>
        <v>0</v>
      </c>
      <c r="BG343" s="215">
        <f>IF(N343="zákl. přenesená",J343,0)</f>
        <v>0</v>
      </c>
      <c r="BH343" s="215">
        <f>IF(N343="sníž. přenesená",J343,0)</f>
        <v>0</v>
      </c>
      <c r="BI343" s="215">
        <f>IF(N343="nulová",J343,0)</f>
        <v>0</v>
      </c>
      <c r="BJ343" s="20" t="s">
        <v>146</v>
      </c>
      <c r="BK343" s="215">
        <f>ROUND(I343*H343,2)</f>
        <v>0</v>
      </c>
      <c r="BL343" s="20" t="s">
        <v>223</v>
      </c>
      <c r="BM343" s="214" t="s">
        <v>692</v>
      </c>
    </row>
    <row r="344" s="2" customFormat="1">
      <c r="A344" s="41"/>
      <c r="B344" s="42"/>
      <c r="C344" s="43"/>
      <c r="D344" s="216" t="s">
        <v>148</v>
      </c>
      <c r="E344" s="43"/>
      <c r="F344" s="217" t="s">
        <v>693</v>
      </c>
      <c r="G344" s="43"/>
      <c r="H344" s="43"/>
      <c r="I344" s="218"/>
      <c r="J344" s="43"/>
      <c r="K344" s="43"/>
      <c r="L344" s="47"/>
      <c r="M344" s="219"/>
      <c r="N344" s="220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148</v>
      </c>
      <c r="AU344" s="20" t="s">
        <v>146</v>
      </c>
    </row>
    <row r="345" s="2" customFormat="1" ht="24.15" customHeight="1">
      <c r="A345" s="41"/>
      <c r="B345" s="42"/>
      <c r="C345" s="203" t="s">
        <v>694</v>
      </c>
      <c r="D345" s="203" t="s">
        <v>140</v>
      </c>
      <c r="E345" s="204" t="s">
        <v>695</v>
      </c>
      <c r="F345" s="205" t="s">
        <v>696</v>
      </c>
      <c r="G345" s="206" t="s">
        <v>423</v>
      </c>
      <c r="H345" s="265"/>
      <c r="I345" s="208"/>
      <c r="J345" s="209">
        <f>ROUND(I345*H345,2)</f>
        <v>0</v>
      </c>
      <c r="K345" s="205" t="s">
        <v>144</v>
      </c>
      <c r="L345" s="47"/>
      <c r="M345" s="210" t="s">
        <v>19</v>
      </c>
      <c r="N345" s="211" t="s">
        <v>43</v>
      </c>
      <c r="O345" s="87"/>
      <c r="P345" s="212">
        <f>O345*H345</f>
        <v>0</v>
      </c>
      <c r="Q345" s="212">
        <v>0</v>
      </c>
      <c r="R345" s="212">
        <f>Q345*H345</f>
        <v>0</v>
      </c>
      <c r="S345" s="212">
        <v>0</v>
      </c>
      <c r="T345" s="213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14" t="s">
        <v>223</v>
      </c>
      <c r="AT345" s="214" t="s">
        <v>140</v>
      </c>
      <c r="AU345" s="214" t="s">
        <v>146</v>
      </c>
      <c r="AY345" s="20" t="s">
        <v>137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20" t="s">
        <v>146</v>
      </c>
      <c r="BK345" s="215">
        <f>ROUND(I345*H345,2)</f>
        <v>0</v>
      </c>
      <c r="BL345" s="20" t="s">
        <v>223</v>
      </c>
      <c r="BM345" s="214" t="s">
        <v>697</v>
      </c>
    </row>
    <row r="346" s="2" customFormat="1">
      <c r="A346" s="41"/>
      <c r="B346" s="42"/>
      <c r="C346" s="43"/>
      <c r="D346" s="216" t="s">
        <v>148</v>
      </c>
      <c r="E346" s="43"/>
      <c r="F346" s="217" t="s">
        <v>698</v>
      </c>
      <c r="G346" s="43"/>
      <c r="H346" s="43"/>
      <c r="I346" s="218"/>
      <c r="J346" s="43"/>
      <c r="K346" s="43"/>
      <c r="L346" s="47"/>
      <c r="M346" s="219"/>
      <c r="N346" s="220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148</v>
      </c>
      <c r="AU346" s="20" t="s">
        <v>146</v>
      </c>
    </row>
    <row r="347" s="12" customFormat="1" ht="22.8" customHeight="1">
      <c r="A347" s="12"/>
      <c r="B347" s="187"/>
      <c r="C347" s="188"/>
      <c r="D347" s="189" t="s">
        <v>70</v>
      </c>
      <c r="E347" s="201" t="s">
        <v>699</v>
      </c>
      <c r="F347" s="201" t="s">
        <v>700</v>
      </c>
      <c r="G347" s="188"/>
      <c r="H347" s="188"/>
      <c r="I347" s="191"/>
      <c r="J347" s="202">
        <f>BK347</f>
        <v>0</v>
      </c>
      <c r="K347" s="188"/>
      <c r="L347" s="193"/>
      <c r="M347" s="194"/>
      <c r="N347" s="195"/>
      <c r="O347" s="195"/>
      <c r="P347" s="196">
        <f>SUM(P348:P355)</f>
        <v>0</v>
      </c>
      <c r="Q347" s="195"/>
      <c r="R347" s="196">
        <f>SUM(R348:R355)</f>
        <v>0.00048000000000000001</v>
      </c>
      <c r="S347" s="195"/>
      <c r="T347" s="197">
        <f>SUM(T348:T355)</f>
        <v>0.187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98" t="s">
        <v>146</v>
      </c>
      <c r="AT347" s="199" t="s">
        <v>70</v>
      </c>
      <c r="AU347" s="199" t="s">
        <v>79</v>
      </c>
      <c r="AY347" s="198" t="s">
        <v>137</v>
      </c>
      <c r="BK347" s="200">
        <f>SUM(BK348:BK355)</f>
        <v>0</v>
      </c>
    </row>
    <row r="348" s="2" customFormat="1" ht="16.5" customHeight="1">
      <c r="A348" s="41"/>
      <c r="B348" s="42"/>
      <c r="C348" s="203" t="s">
        <v>701</v>
      </c>
      <c r="D348" s="203" t="s">
        <v>140</v>
      </c>
      <c r="E348" s="204" t="s">
        <v>702</v>
      </c>
      <c r="F348" s="205" t="s">
        <v>703</v>
      </c>
      <c r="G348" s="206" t="s">
        <v>154</v>
      </c>
      <c r="H348" s="207">
        <v>4</v>
      </c>
      <c r="I348" s="208"/>
      <c r="J348" s="209">
        <f>ROUND(I348*H348,2)</f>
        <v>0</v>
      </c>
      <c r="K348" s="205" t="s">
        <v>144</v>
      </c>
      <c r="L348" s="47"/>
      <c r="M348" s="210" t="s">
        <v>19</v>
      </c>
      <c r="N348" s="211" t="s">
        <v>43</v>
      </c>
      <c r="O348" s="87"/>
      <c r="P348" s="212">
        <f>O348*H348</f>
        <v>0</v>
      </c>
      <c r="Q348" s="212">
        <v>8.0000000000000007E-05</v>
      </c>
      <c r="R348" s="212">
        <f>Q348*H348</f>
        <v>0.00032000000000000003</v>
      </c>
      <c r="S348" s="212">
        <v>0.04675</v>
      </c>
      <c r="T348" s="213">
        <f>S348*H348</f>
        <v>0.187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4" t="s">
        <v>223</v>
      </c>
      <c r="AT348" s="214" t="s">
        <v>140</v>
      </c>
      <c r="AU348" s="214" t="s">
        <v>146</v>
      </c>
      <c r="AY348" s="20" t="s">
        <v>137</v>
      </c>
      <c r="BE348" s="215">
        <f>IF(N348="základní",J348,0)</f>
        <v>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20" t="s">
        <v>146</v>
      </c>
      <c r="BK348" s="215">
        <f>ROUND(I348*H348,2)</f>
        <v>0</v>
      </c>
      <c r="BL348" s="20" t="s">
        <v>223</v>
      </c>
      <c r="BM348" s="214" t="s">
        <v>704</v>
      </c>
    </row>
    <row r="349" s="2" customFormat="1">
      <c r="A349" s="41"/>
      <c r="B349" s="42"/>
      <c r="C349" s="43"/>
      <c r="D349" s="216" t="s">
        <v>148</v>
      </c>
      <c r="E349" s="43"/>
      <c r="F349" s="217" t="s">
        <v>705</v>
      </c>
      <c r="G349" s="43"/>
      <c r="H349" s="43"/>
      <c r="I349" s="218"/>
      <c r="J349" s="43"/>
      <c r="K349" s="43"/>
      <c r="L349" s="47"/>
      <c r="M349" s="219"/>
      <c r="N349" s="220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148</v>
      </c>
      <c r="AU349" s="20" t="s">
        <v>146</v>
      </c>
    </row>
    <row r="350" s="2" customFormat="1" ht="16.5" customHeight="1">
      <c r="A350" s="41"/>
      <c r="B350" s="42"/>
      <c r="C350" s="203" t="s">
        <v>706</v>
      </c>
      <c r="D350" s="203" t="s">
        <v>140</v>
      </c>
      <c r="E350" s="204" t="s">
        <v>707</v>
      </c>
      <c r="F350" s="205" t="s">
        <v>708</v>
      </c>
      <c r="G350" s="206" t="s">
        <v>154</v>
      </c>
      <c r="H350" s="207">
        <v>4</v>
      </c>
      <c r="I350" s="208"/>
      <c r="J350" s="209">
        <f>ROUND(I350*H350,2)</f>
        <v>0</v>
      </c>
      <c r="K350" s="205" t="s">
        <v>144</v>
      </c>
      <c r="L350" s="47"/>
      <c r="M350" s="210" t="s">
        <v>19</v>
      </c>
      <c r="N350" s="211" t="s">
        <v>43</v>
      </c>
      <c r="O350" s="87"/>
      <c r="P350" s="212">
        <f>O350*H350</f>
        <v>0</v>
      </c>
      <c r="Q350" s="212">
        <v>2.0000000000000002E-05</v>
      </c>
      <c r="R350" s="212">
        <f>Q350*H350</f>
        <v>8.0000000000000007E-05</v>
      </c>
      <c r="S350" s="212">
        <v>0</v>
      </c>
      <c r="T350" s="213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4" t="s">
        <v>223</v>
      </c>
      <c r="AT350" s="214" t="s">
        <v>140</v>
      </c>
      <c r="AU350" s="214" t="s">
        <v>146</v>
      </c>
      <c r="AY350" s="20" t="s">
        <v>137</v>
      </c>
      <c r="BE350" s="215">
        <f>IF(N350="základní",J350,0)</f>
        <v>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20" t="s">
        <v>146</v>
      </c>
      <c r="BK350" s="215">
        <f>ROUND(I350*H350,2)</f>
        <v>0</v>
      </c>
      <c r="BL350" s="20" t="s">
        <v>223</v>
      </c>
      <c r="BM350" s="214" t="s">
        <v>709</v>
      </c>
    </row>
    <row r="351" s="2" customFormat="1">
      <c r="A351" s="41"/>
      <c r="B351" s="42"/>
      <c r="C351" s="43"/>
      <c r="D351" s="216" t="s">
        <v>148</v>
      </c>
      <c r="E351" s="43"/>
      <c r="F351" s="217" t="s">
        <v>710</v>
      </c>
      <c r="G351" s="43"/>
      <c r="H351" s="43"/>
      <c r="I351" s="218"/>
      <c r="J351" s="43"/>
      <c r="K351" s="43"/>
      <c r="L351" s="47"/>
      <c r="M351" s="219"/>
      <c r="N351" s="220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148</v>
      </c>
      <c r="AU351" s="20" t="s">
        <v>146</v>
      </c>
    </row>
    <row r="352" s="2" customFormat="1" ht="16.5" customHeight="1">
      <c r="A352" s="41"/>
      <c r="B352" s="42"/>
      <c r="C352" s="203" t="s">
        <v>711</v>
      </c>
      <c r="D352" s="203" t="s">
        <v>140</v>
      </c>
      <c r="E352" s="204" t="s">
        <v>712</v>
      </c>
      <c r="F352" s="205" t="s">
        <v>713</v>
      </c>
      <c r="G352" s="206" t="s">
        <v>154</v>
      </c>
      <c r="H352" s="207">
        <v>4</v>
      </c>
      <c r="I352" s="208"/>
      <c r="J352" s="209">
        <f>ROUND(I352*H352,2)</f>
        <v>0</v>
      </c>
      <c r="K352" s="205" t="s">
        <v>714</v>
      </c>
      <c r="L352" s="47"/>
      <c r="M352" s="210" t="s">
        <v>19</v>
      </c>
      <c r="N352" s="211" t="s">
        <v>43</v>
      </c>
      <c r="O352" s="87"/>
      <c r="P352" s="212">
        <f>O352*H352</f>
        <v>0</v>
      </c>
      <c r="Q352" s="212">
        <v>2.0000000000000002E-05</v>
      </c>
      <c r="R352" s="212">
        <f>Q352*H352</f>
        <v>8.0000000000000007E-05</v>
      </c>
      <c r="S352" s="212">
        <v>0</v>
      </c>
      <c r="T352" s="213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4" t="s">
        <v>223</v>
      </c>
      <c r="AT352" s="214" t="s">
        <v>140</v>
      </c>
      <c r="AU352" s="214" t="s">
        <v>146</v>
      </c>
      <c r="AY352" s="20" t="s">
        <v>137</v>
      </c>
      <c r="BE352" s="215">
        <f>IF(N352="základní",J352,0)</f>
        <v>0</v>
      </c>
      <c r="BF352" s="215">
        <f>IF(N352="snížená",J352,0)</f>
        <v>0</v>
      </c>
      <c r="BG352" s="215">
        <f>IF(N352="zákl. přenesená",J352,0)</f>
        <v>0</v>
      </c>
      <c r="BH352" s="215">
        <f>IF(N352="sníž. přenesená",J352,0)</f>
        <v>0</v>
      </c>
      <c r="BI352" s="215">
        <f>IF(N352="nulová",J352,0)</f>
        <v>0</v>
      </c>
      <c r="BJ352" s="20" t="s">
        <v>146</v>
      </c>
      <c r="BK352" s="215">
        <f>ROUND(I352*H352,2)</f>
        <v>0</v>
      </c>
      <c r="BL352" s="20" t="s">
        <v>223</v>
      </c>
      <c r="BM352" s="214" t="s">
        <v>715</v>
      </c>
    </row>
    <row r="353" s="2" customFormat="1">
      <c r="A353" s="41"/>
      <c r="B353" s="42"/>
      <c r="C353" s="43"/>
      <c r="D353" s="216" t="s">
        <v>148</v>
      </c>
      <c r="E353" s="43"/>
      <c r="F353" s="217" t="s">
        <v>716</v>
      </c>
      <c r="G353" s="43"/>
      <c r="H353" s="43"/>
      <c r="I353" s="218"/>
      <c r="J353" s="43"/>
      <c r="K353" s="43"/>
      <c r="L353" s="47"/>
      <c r="M353" s="219"/>
      <c r="N353" s="220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148</v>
      </c>
      <c r="AU353" s="20" t="s">
        <v>146</v>
      </c>
    </row>
    <row r="354" s="2" customFormat="1" ht="24.15" customHeight="1">
      <c r="A354" s="41"/>
      <c r="B354" s="42"/>
      <c r="C354" s="203" t="s">
        <v>717</v>
      </c>
      <c r="D354" s="203" t="s">
        <v>140</v>
      </c>
      <c r="E354" s="204" t="s">
        <v>718</v>
      </c>
      <c r="F354" s="205" t="s">
        <v>719</v>
      </c>
      <c r="G354" s="206" t="s">
        <v>423</v>
      </c>
      <c r="H354" s="265"/>
      <c r="I354" s="208"/>
      <c r="J354" s="209">
        <f>ROUND(I354*H354,2)</f>
        <v>0</v>
      </c>
      <c r="K354" s="205" t="s">
        <v>144</v>
      </c>
      <c r="L354" s="47"/>
      <c r="M354" s="210" t="s">
        <v>19</v>
      </c>
      <c r="N354" s="211" t="s">
        <v>43</v>
      </c>
      <c r="O354" s="87"/>
      <c r="P354" s="212">
        <f>O354*H354</f>
        <v>0</v>
      </c>
      <c r="Q354" s="212">
        <v>0</v>
      </c>
      <c r="R354" s="212">
        <f>Q354*H354</f>
        <v>0</v>
      </c>
      <c r="S354" s="212">
        <v>0</v>
      </c>
      <c r="T354" s="213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4" t="s">
        <v>223</v>
      </c>
      <c r="AT354" s="214" t="s">
        <v>140</v>
      </c>
      <c r="AU354" s="214" t="s">
        <v>146</v>
      </c>
      <c r="AY354" s="20" t="s">
        <v>137</v>
      </c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20" t="s">
        <v>146</v>
      </c>
      <c r="BK354" s="215">
        <f>ROUND(I354*H354,2)</f>
        <v>0</v>
      </c>
      <c r="BL354" s="20" t="s">
        <v>223</v>
      </c>
      <c r="BM354" s="214" t="s">
        <v>720</v>
      </c>
    </row>
    <row r="355" s="2" customFormat="1">
      <c r="A355" s="41"/>
      <c r="B355" s="42"/>
      <c r="C355" s="43"/>
      <c r="D355" s="216" t="s">
        <v>148</v>
      </c>
      <c r="E355" s="43"/>
      <c r="F355" s="217" t="s">
        <v>721</v>
      </c>
      <c r="G355" s="43"/>
      <c r="H355" s="43"/>
      <c r="I355" s="218"/>
      <c r="J355" s="43"/>
      <c r="K355" s="43"/>
      <c r="L355" s="47"/>
      <c r="M355" s="219"/>
      <c r="N355" s="220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148</v>
      </c>
      <c r="AU355" s="20" t="s">
        <v>146</v>
      </c>
    </row>
    <row r="356" s="12" customFormat="1" ht="22.8" customHeight="1">
      <c r="A356" s="12"/>
      <c r="B356" s="187"/>
      <c r="C356" s="188"/>
      <c r="D356" s="189" t="s">
        <v>70</v>
      </c>
      <c r="E356" s="201" t="s">
        <v>722</v>
      </c>
      <c r="F356" s="201" t="s">
        <v>723</v>
      </c>
      <c r="G356" s="188"/>
      <c r="H356" s="188"/>
      <c r="I356" s="191"/>
      <c r="J356" s="202">
        <f>BK356</f>
        <v>0</v>
      </c>
      <c r="K356" s="188"/>
      <c r="L356" s="193"/>
      <c r="M356" s="194"/>
      <c r="N356" s="195"/>
      <c r="O356" s="195"/>
      <c r="P356" s="196">
        <f>SUM(P357:P406)</f>
        <v>0</v>
      </c>
      <c r="Q356" s="195"/>
      <c r="R356" s="196">
        <f>SUM(R357:R406)</f>
        <v>0.14642</v>
      </c>
      <c r="S356" s="195"/>
      <c r="T356" s="197">
        <f>SUM(T357:T406)</f>
        <v>0.0022399999999999998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198" t="s">
        <v>146</v>
      </c>
      <c r="AT356" s="199" t="s">
        <v>70</v>
      </c>
      <c r="AU356" s="199" t="s">
        <v>79</v>
      </c>
      <c r="AY356" s="198" t="s">
        <v>137</v>
      </c>
      <c r="BK356" s="200">
        <f>SUM(BK357:BK406)</f>
        <v>0</v>
      </c>
    </row>
    <row r="357" s="2" customFormat="1" ht="24.15" customHeight="1">
      <c r="A357" s="41"/>
      <c r="B357" s="42"/>
      <c r="C357" s="203" t="s">
        <v>724</v>
      </c>
      <c r="D357" s="203" t="s">
        <v>140</v>
      </c>
      <c r="E357" s="204" t="s">
        <v>725</v>
      </c>
      <c r="F357" s="205" t="s">
        <v>726</v>
      </c>
      <c r="G357" s="206" t="s">
        <v>154</v>
      </c>
      <c r="H357" s="207">
        <v>22</v>
      </c>
      <c r="I357" s="208"/>
      <c r="J357" s="209">
        <f>ROUND(I357*H357,2)</f>
        <v>0</v>
      </c>
      <c r="K357" s="205" t="s">
        <v>144</v>
      </c>
      <c r="L357" s="47"/>
      <c r="M357" s="210" t="s">
        <v>19</v>
      </c>
      <c r="N357" s="211" t="s">
        <v>43</v>
      </c>
      <c r="O357" s="87"/>
      <c r="P357" s="212">
        <f>O357*H357</f>
        <v>0</v>
      </c>
      <c r="Q357" s="212">
        <v>0</v>
      </c>
      <c r="R357" s="212">
        <f>Q357*H357</f>
        <v>0</v>
      </c>
      <c r="S357" s="212">
        <v>0</v>
      </c>
      <c r="T357" s="213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4" t="s">
        <v>223</v>
      </c>
      <c r="AT357" s="214" t="s">
        <v>140</v>
      </c>
      <c r="AU357" s="214" t="s">
        <v>146</v>
      </c>
      <c r="AY357" s="20" t="s">
        <v>137</v>
      </c>
      <c r="BE357" s="215">
        <f>IF(N357="základní",J357,0)</f>
        <v>0</v>
      </c>
      <c r="BF357" s="215">
        <f>IF(N357="snížená",J357,0)</f>
        <v>0</v>
      </c>
      <c r="BG357" s="215">
        <f>IF(N357="zákl. přenesená",J357,0)</f>
        <v>0</v>
      </c>
      <c r="BH357" s="215">
        <f>IF(N357="sníž. přenesená",J357,0)</f>
        <v>0</v>
      </c>
      <c r="BI357" s="215">
        <f>IF(N357="nulová",J357,0)</f>
        <v>0</v>
      </c>
      <c r="BJ357" s="20" t="s">
        <v>146</v>
      </c>
      <c r="BK357" s="215">
        <f>ROUND(I357*H357,2)</f>
        <v>0</v>
      </c>
      <c r="BL357" s="20" t="s">
        <v>223</v>
      </c>
      <c r="BM357" s="214" t="s">
        <v>727</v>
      </c>
    </row>
    <row r="358" s="2" customFormat="1">
      <c r="A358" s="41"/>
      <c r="B358" s="42"/>
      <c r="C358" s="43"/>
      <c r="D358" s="216" t="s">
        <v>148</v>
      </c>
      <c r="E358" s="43"/>
      <c r="F358" s="217" t="s">
        <v>728</v>
      </c>
      <c r="G358" s="43"/>
      <c r="H358" s="43"/>
      <c r="I358" s="218"/>
      <c r="J358" s="43"/>
      <c r="K358" s="43"/>
      <c r="L358" s="47"/>
      <c r="M358" s="219"/>
      <c r="N358" s="220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148</v>
      </c>
      <c r="AU358" s="20" t="s">
        <v>146</v>
      </c>
    </row>
    <row r="359" s="2" customFormat="1" ht="16.5" customHeight="1">
      <c r="A359" s="41"/>
      <c r="B359" s="42"/>
      <c r="C359" s="233" t="s">
        <v>729</v>
      </c>
      <c r="D359" s="233" t="s">
        <v>157</v>
      </c>
      <c r="E359" s="234" t="s">
        <v>730</v>
      </c>
      <c r="F359" s="235" t="s">
        <v>731</v>
      </c>
      <c r="G359" s="236" t="s">
        <v>154</v>
      </c>
      <c r="H359" s="237">
        <v>22</v>
      </c>
      <c r="I359" s="238"/>
      <c r="J359" s="239">
        <f>ROUND(I359*H359,2)</f>
        <v>0</v>
      </c>
      <c r="K359" s="235" t="s">
        <v>144</v>
      </c>
      <c r="L359" s="240"/>
      <c r="M359" s="241" t="s">
        <v>19</v>
      </c>
      <c r="N359" s="242" t="s">
        <v>43</v>
      </c>
      <c r="O359" s="87"/>
      <c r="P359" s="212">
        <f>O359*H359</f>
        <v>0</v>
      </c>
      <c r="Q359" s="212">
        <v>5.0000000000000002E-05</v>
      </c>
      <c r="R359" s="212">
        <f>Q359*H359</f>
        <v>0.0011000000000000001</v>
      </c>
      <c r="S359" s="212">
        <v>0</v>
      </c>
      <c r="T359" s="213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4" t="s">
        <v>304</v>
      </c>
      <c r="AT359" s="214" t="s">
        <v>157</v>
      </c>
      <c r="AU359" s="214" t="s">
        <v>146</v>
      </c>
      <c r="AY359" s="20" t="s">
        <v>137</v>
      </c>
      <c r="BE359" s="215">
        <f>IF(N359="základní",J359,0)</f>
        <v>0</v>
      </c>
      <c r="BF359" s="215">
        <f>IF(N359="snížená",J359,0)</f>
        <v>0</v>
      </c>
      <c r="BG359" s="215">
        <f>IF(N359="zákl. přenesená",J359,0)</f>
        <v>0</v>
      </c>
      <c r="BH359" s="215">
        <f>IF(N359="sníž. přenesená",J359,0)</f>
        <v>0</v>
      </c>
      <c r="BI359" s="215">
        <f>IF(N359="nulová",J359,0)</f>
        <v>0</v>
      </c>
      <c r="BJ359" s="20" t="s">
        <v>146</v>
      </c>
      <c r="BK359" s="215">
        <f>ROUND(I359*H359,2)</f>
        <v>0</v>
      </c>
      <c r="BL359" s="20" t="s">
        <v>223</v>
      </c>
      <c r="BM359" s="214" t="s">
        <v>732</v>
      </c>
    </row>
    <row r="360" s="2" customFormat="1" ht="24.15" customHeight="1">
      <c r="A360" s="41"/>
      <c r="B360" s="42"/>
      <c r="C360" s="203" t="s">
        <v>733</v>
      </c>
      <c r="D360" s="203" t="s">
        <v>140</v>
      </c>
      <c r="E360" s="204" t="s">
        <v>734</v>
      </c>
      <c r="F360" s="205" t="s">
        <v>735</v>
      </c>
      <c r="G360" s="206" t="s">
        <v>260</v>
      </c>
      <c r="H360" s="207">
        <v>65</v>
      </c>
      <c r="I360" s="208"/>
      <c r="J360" s="209">
        <f>ROUND(I360*H360,2)</f>
        <v>0</v>
      </c>
      <c r="K360" s="205" t="s">
        <v>144</v>
      </c>
      <c r="L360" s="47"/>
      <c r="M360" s="210" t="s">
        <v>19</v>
      </c>
      <c r="N360" s="211" t="s">
        <v>43</v>
      </c>
      <c r="O360" s="87"/>
      <c r="P360" s="212">
        <f>O360*H360</f>
        <v>0</v>
      </c>
      <c r="Q360" s="212">
        <v>0</v>
      </c>
      <c r="R360" s="212">
        <f>Q360*H360</f>
        <v>0</v>
      </c>
      <c r="S360" s="212">
        <v>0</v>
      </c>
      <c r="T360" s="213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4" t="s">
        <v>223</v>
      </c>
      <c r="AT360" s="214" t="s">
        <v>140</v>
      </c>
      <c r="AU360" s="214" t="s">
        <v>146</v>
      </c>
      <c r="AY360" s="20" t="s">
        <v>137</v>
      </c>
      <c r="BE360" s="215">
        <f>IF(N360="základní",J360,0)</f>
        <v>0</v>
      </c>
      <c r="BF360" s="215">
        <f>IF(N360="snížená",J360,0)</f>
        <v>0</v>
      </c>
      <c r="BG360" s="215">
        <f>IF(N360="zákl. přenesená",J360,0)</f>
        <v>0</v>
      </c>
      <c r="BH360" s="215">
        <f>IF(N360="sníž. přenesená",J360,0)</f>
        <v>0</v>
      </c>
      <c r="BI360" s="215">
        <f>IF(N360="nulová",J360,0)</f>
        <v>0</v>
      </c>
      <c r="BJ360" s="20" t="s">
        <v>146</v>
      </c>
      <c r="BK360" s="215">
        <f>ROUND(I360*H360,2)</f>
        <v>0</v>
      </c>
      <c r="BL360" s="20" t="s">
        <v>223</v>
      </c>
      <c r="BM360" s="214" t="s">
        <v>736</v>
      </c>
    </row>
    <row r="361" s="2" customFormat="1">
      <c r="A361" s="41"/>
      <c r="B361" s="42"/>
      <c r="C361" s="43"/>
      <c r="D361" s="216" t="s">
        <v>148</v>
      </c>
      <c r="E361" s="43"/>
      <c r="F361" s="217" t="s">
        <v>737</v>
      </c>
      <c r="G361" s="43"/>
      <c r="H361" s="43"/>
      <c r="I361" s="218"/>
      <c r="J361" s="43"/>
      <c r="K361" s="43"/>
      <c r="L361" s="47"/>
      <c r="M361" s="219"/>
      <c r="N361" s="220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148</v>
      </c>
      <c r="AU361" s="20" t="s">
        <v>146</v>
      </c>
    </row>
    <row r="362" s="16" customFormat="1">
      <c r="A362" s="16"/>
      <c r="B362" s="266"/>
      <c r="C362" s="267"/>
      <c r="D362" s="223" t="s">
        <v>150</v>
      </c>
      <c r="E362" s="268" t="s">
        <v>19</v>
      </c>
      <c r="F362" s="269" t="s">
        <v>738</v>
      </c>
      <c r="G362" s="267"/>
      <c r="H362" s="268" t="s">
        <v>19</v>
      </c>
      <c r="I362" s="270"/>
      <c r="J362" s="267"/>
      <c r="K362" s="267"/>
      <c r="L362" s="271"/>
      <c r="M362" s="272"/>
      <c r="N362" s="273"/>
      <c r="O362" s="273"/>
      <c r="P362" s="273"/>
      <c r="Q362" s="273"/>
      <c r="R362" s="273"/>
      <c r="S362" s="273"/>
      <c r="T362" s="274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T362" s="275" t="s">
        <v>150</v>
      </c>
      <c r="AU362" s="275" t="s">
        <v>146</v>
      </c>
      <c r="AV362" s="16" t="s">
        <v>79</v>
      </c>
      <c r="AW362" s="16" t="s">
        <v>32</v>
      </c>
      <c r="AX362" s="16" t="s">
        <v>71</v>
      </c>
      <c r="AY362" s="275" t="s">
        <v>137</v>
      </c>
    </row>
    <row r="363" s="13" customFormat="1">
      <c r="A363" s="13"/>
      <c r="B363" s="221"/>
      <c r="C363" s="222"/>
      <c r="D363" s="223" t="s">
        <v>150</v>
      </c>
      <c r="E363" s="224" t="s">
        <v>19</v>
      </c>
      <c r="F363" s="225" t="s">
        <v>491</v>
      </c>
      <c r="G363" s="222"/>
      <c r="H363" s="226">
        <v>65</v>
      </c>
      <c r="I363" s="227"/>
      <c r="J363" s="222"/>
      <c r="K363" s="222"/>
      <c r="L363" s="228"/>
      <c r="M363" s="229"/>
      <c r="N363" s="230"/>
      <c r="O363" s="230"/>
      <c r="P363" s="230"/>
      <c r="Q363" s="230"/>
      <c r="R363" s="230"/>
      <c r="S363" s="230"/>
      <c r="T363" s="23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2" t="s">
        <v>150</v>
      </c>
      <c r="AU363" s="232" t="s">
        <v>146</v>
      </c>
      <c r="AV363" s="13" t="s">
        <v>146</v>
      </c>
      <c r="AW363" s="13" t="s">
        <v>32</v>
      </c>
      <c r="AX363" s="13" t="s">
        <v>71</v>
      </c>
      <c r="AY363" s="232" t="s">
        <v>137</v>
      </c>
    </row>
    <row r="364" s="15" customFormat="1">
      <c r="A364" s="15"/>
      <c r="B364" s="254"/>
      <c r="C364" s="255"/>
      <c r="D364" s="223" t="s">
        <v>150</v>
      </c>
      <c r="E364" s="256" t="s">
        <v>19</v>
      </c>
      <c r="F364" s="257" t="s">
        <v>338</v>
      </c>
      <c r="G364" s="255"/>
      <c r="H364" s="258">
        <v>65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4" t="s">
        <v>150</v>
      </c>
      <c r="AU364" s="264" t="s">
        <v>146</v>
      </c>
      <c r="AV364" s="15" t="s">
        <v>145</v>
      </c>
      <c r="AW364" s="15" t="s">
        <v>32</v>
      </c>
      <c r="AX364" s="15" t="s">
        <v>79</v>
      </c>
      <c r="AY364" s="264" t="s">
        <v>137</v>
      </c>
    </row>
    <row r="365" s="2" customFormat="1" ht="16.5" customHeight="1">
      <c r="A365" s="41"/>
      <c r="B365" s="42"/>
      <c r="C365" s="233" t="s">
        <v>739</v>
      </c>
      <c r="D365" s="233" t="s">
        <v>157</v>
      </c>
      <c r="E365" s="234" t="s">
        <v>740</v>
      </c>
      <c r="F365" s="235" t="s">
        <v>741</v>
      </c>
      <c r="G365" s="236" t="s">
        <v>260</v>
      </c>
      <c r="H365" s="237">
        <v>78</v>
      </c>
      <c r="I365" s="238"/>
      <c r="J365" s="239">
        <f>ROUND(I365*H365,2)</f>
        <v>0</v>
      </c>
      <c r="K365" s="235" t="s">
        <v>144</v>
      </c>
      <c r="L365" s="240"/>
      <c r="M365" s="241" t="s">
        <v>19</v>
      </c>
      <c r="N365" s="242" t="s">
        <v>43</v>
      </c>
      <c r="O365" s="87"/>
      <c r="P365" s="212">
        <f>O365*H365</f>
        <v>0</v>
      </c>
      <c r="Q365" s="212">
        <v>0.00012</v>
      </c>
      <c r="R365" s="212">
        <f>Q365*H365</f>
        <v>0.0093600000000000003</v>
      </c>
      <c r="S365" s="212">
        <v>0</v>
      </c>
      <c r="T365" s="213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4" t="s">
        <v>304</v>
      </c>
      <c r="AT365" s="214" t="s">
        <v>157</v>
      </c>
      <c r="AU365" s="214" t="s">
        <v>146</v>
      </c>
      <c r="AY365" s="20" t="s">
        <v>137</v>
      </c>
      <c r="BE365" s="215">
        <f>IF(N365="základní",J365,0)</f>
        <v>0</v>
      </c>
      <c r="BF365" s="215">
        <f>IF(N365="snížená",J365,0)</f>
        <v>0</v>
      </c>
      <c r="BG365" s="215">
        <f>IF(N365="zákl. přenesená",J365,0)</f>
        <v>0</v>
      </c>
      <c r="BH365" s="215">
        <f>IF(N365="sníž. přenesená",J365,0)</f>
        <v>0</v>
      </c>
      <c r="BI365" s="215">
        <f>IF(N365="nulová",J365,0)</f>
        <v>0</v>
      </c>
      <c r="BJ365" s="20" t="s">
        <v>146</v>
      </c>
      <c r="BK365" s="215">
        <f>ROUND(I365*H365,2)</f>
        <v>0</v>
      </c>
      <c r="BL365" s="20" t="s">
        <v>223</v>
      </c>
      <c r="BM365" s="214" t="s">
        <v>742</v>
      </c>
    </row>
    <row r="366" s="16" customFormat="1">
      <c r="A366" s="16"/>
      <c r="B366" s="266"/>
      <c r="C366" s="267"/>
      <c r="D366" s="223" t="s">
        <v>150</v>
      </c>
      <c r="E366" s="268" t="s">
        <v>19</v>
      </c>
      <c r="F366" s="269" t="s">
        <v>743</v>
      </c>
      <c r="G366" s="267"/>
      <c r="H366" s="268" t="s">
        <v>19</v>
      </c>
      <c r="I366" s="270"/>
      <c r="J366" s="267"/>
      <c r="K366" s="267"/>
      <c r="L366" s="271"/>
      <c r="M366" s="272"/>
      <c r="N366" s="273"/>
      <c r="O366" s="273"/>
      <c r="P366" s="273"/>
      <c r="Q366" s="273"/>
      <c r="R366" s="273"/>
      <c r="S366" s="273"/>
      <c r="T366" s="274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275" t="s">
        <v>150</v>
      </c>
      <c r="AU366" s="275" t="s">
        <v>146</v>
      </c>
      <c r="AV366" s="16" t="s">
        <v>79</v>
      </c>
      <c r="AW366" s="16" t="s">
        <v>32</v>
      </c>
      <c r="AX366" s="16" t="s">
        <v>71</v>
      </c>
      <c r="AY366" s="275" t="s">
        <v>137</v>
      </c>
    </row>
    <row r="367" s="13" customFormat="1">
      <c r="A367" s="13"/>
      <c r="B367" s="221"/>
      <c r="C367" s="222"/>
      <c r="D367" s="223" t="s">
        <v>150</v>
      </c>
      <c r="E367" s="224" t="s">
        <v>19</v>
      </c>
      <c r="F367" s="225" t="s">
        <v>744</v>
      </c>
      <c r="G367" s="222"/>
      <c r="H367" s="226">
        <v>78</v>
      </c>
      <c r="I367" s="227"/>
      <c r="J367" s="222"/>
      <c r="K367" s="222"/>
      <c r="L367" s="228"/>
      <c r="M367" s="229"/>
      <c r="N367" s="230"/>
      <c r="O367" s="230"/>
      <c r="P367" s="230"/>
      <c r="Q367" s="230"/>
      <c r="R367" s="230"/>
      <c r="S367" s="230"/>
      <c r="T367" s="23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2" t="s">
        <v>150</v>
      </c>
      <c r="AU367" s="232" t="s">
        <v>146</v>
      </c>
      <c r="AV367" s="13" t="s">
        <v>146</v>
      </c>
      <c r="AW367" s="13" t="s">
        <v>32</v>
      </c>
      <c r="AX367" s="13" t="s">
        <v>71</v>
      </c>
      <c r="AY367" s="232" t="s">
        <v>137</v>
      </c>
    </row>
    <row r="368" s="15" customFormat="1">
      <c r="A368" s="15"/>
      <c r="B368" s="254"/>
      <c r="C368" s="255"/>
      <c r="D368" s="223" t="s">
        <v>150</v>
      </c>
      <c r="E368" s="256" t="s">
        <v>19</v>
      </c>
      <c r="F368" s="257" t="s">
        <v>338</v>
      </c>
      <c r="G368" s="255"/>
      <c r="H368" s="258">
        <v>78</v>
      </c>
      <c r="I368" s="259"/>
      <c r="J368" s="255"/>
      <c r="K368" s="255"/>
      <c r="L368" s="260"/>
      <c r="M368" s="261"/>
      <c r="N368" s="262"/>
      <c r="O368" s="262"/>
      <c r="P368" s="262"/>
      <c r="Q368" s="262"/>
      <c r="R368" s="262"/>
      <c r="S368" s="262"/>
      <c r="T368" s="263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4" t="s">
        <v>150</v>
      </c>
      <c r="AU368" s="264" t="s">
        <v>146</v>
      </c>
      <c r="AV368" s="15" t="s">
        <v>145</v>
      </c>
      <c r="AW368" s="15" t="s">
        <v>32</v>
      </c>
      <c r="AX368" s="15" t="s">
        <v>79</v>
      </c>
      <c r="AY368" s="264" t="s">
        <v>137</v>
      </c>
    </row>
    <row r="369" s="2" customFormat="1" ht="24.15" customHeight="1">
      <c r="A369" s="41"/>
      <c r="B369" s="42"/>
      <c r="C369" s="203" t="s">
        <v>745</v>
      </c>
      <c r="D369" s="203" t="s">
        <v>140</v>
      </c>
      <c r="E369" s="204" t="s">
        <v>746</v>
      </c>
      <c r="F369" s="205" t="s">
        <v>747</v>
      </c>
      <c r="G369" s="206" t="s">
        <v>260</v>
      </c>
      <c r="H369" s="207">
        <v>75</v>
      </c>
      <c r="I369" s="208"/>
      <c r="J369" s="209">
        <f>ROUND(I369*H369,2)</f>
        <v>0</v>
      </c>
      <c r="K369" s="205" t="s">
        <v>144</v>
      </c>
      <c r="L369" s="47"/>
      <c r="M369" s="210" t="s">
        <v>19</v>
      </c>
      <c r="N369" s="211" t="s">
        <v>43</v>
      </c>
      <c r="O369" s="87"/>
      <c r="P369" s="212">
        <f>O369*H369</f>
        <v>0</v>
      </c>
      <c r="Q369" s="212">
        <v>0</v>
      </c>
      <c r="R369" s="212">
        <f>Q369*H369</f>
        <v>0</v>
      </c>
      <c r="S369" s="212">
        <v>0</v>
      </c>
      <c r="T369" s="213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4" t="s">
        <v>223</v>
      </c>
      <c r="AT369" s="214" t="s">
        <v>140</v>
      </c>
      <c r="AU369" s="214" t="s">
        <v>146</v>
      </c>
      <c r="AY369" s="20" t="s">
        <v>137</v>
      </c>
      <c r="BE369" s="215">
        <f>IF(N369="základní",J369,0)</f>
        <v>0</v>
      </c>
      <c r="BF369" s="215">
        <f>IF(N369="snížená",J369,0)</f>
        <v>0</v>
      </c>
      <c r="BG369" s="215">
        <f>IF(N369="zákl. přenesená",J369,0)</f>
        <v>0</v>
      </c>
      <c r="BH369" s="215">
        <f>IF(N369="sníž. přenesená",J369,0)</f>
        <v>0</v>
      </c>
      <c r="BI369" s="215">
        <f>IF(N369="nulová",J369,0)</f>
        <v>0</v>
      </c>
      <c r="BJ369" s="20" t="s">
        <v>146</v>
      </c>
      <c r="BK369" s="215">
        <f>ROUND(I369*H369,2)</f>
        <v>0</v>
      </c>
      <c r="BL369" s="20" t="s">
        <v>223</v>
      </c>
      <c r="BM369" s="214" t="s">
        <v>748</v>
      </c>
    </row>
    <row r="370" s="2" customFormat="1">
      <c r="A370" s="41"/>
      <c r="B370" s="42"/>
      <c r="C370" s="43"/>
      <c r="D370" s="216" t="s">
        <v>148</v>
      </c>
      <c r="E370" s="43"/>
      <c r="F370" s="217" t="s">
        <v>749</v>
      </c>
      <c r="G370" s="43"/>
      <c r="H370" s="43"/>
      <c r="I370" s="218"/>
      <c r="J370" s="43"/>
      <c r="K370" s="43"/>
      <c r="L370" s="47"/>
      <c r="M370" s="219"/>
      <c r="N370" s="220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148</v>
      </c>
      <c r="AU370" s="20" t="s">
        <v>146</v>
      </c>
    </row>
    <row r="371" s="16" customFormat="1">
      <c r="A371" s="16"/>
      <c r="B371" s="266"/>
      <c r="C371" s="267"/>
      <c r="D371" s="223" t="s">
        <v>150</v>
      </c>
      <c r="E371" s="268" t="s">
        <v>19</v>
      </c>
      <c r="F371" s="269" t="s">
        <v>750</v>
      </c>
      <c r="G371" s="267"/>
      <c r="H371" s="268" t="s">
        <v>19</v>
      </c>
      <c r="I371" s="270"/>
      <c r="J371" s="267"/>
      <c r="K371" s="267"/>
      <c r="L371" s="271"/>
      <c r="M371" s="272"/>
      <c r="N371" s="273"/>
      <c r="O371" s="273"/>
      <c r="P371" s="273"/>
      <c r="Q371" s="273"/>
      <c r="R371" s="273"/>
      <c r="S371" s="273"/>
      <c r="T371" s="274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T371" s="275" t="s">
        <v>150</v>
      </c>
      <c r="AU371" s="275" t="s">
        <v>146</v>
      </c>
      <c r="AV371" s="16" t="s">
        <v>79</v>
      </c>
      <c r="AW371" s="16" t="s">
        <v>32</v>
      </c>
      <c r="AX371" s="16" t="s">
        <v>71</v>
      </c>
      <c r="AY371" s="275" t="s">
        <v>137</v>
      </c>
    </row>
    <row r="372" s="13" customFormat="1">
      <c r="A372" s="13"/>
      <c r="B372" s="221"/>
      <c r="C372" s="222"/>
      <c r="D372" s="223" t="s">
        <v>150</v>
      </c>
      <c r="E372" s="224" t="s">
        <v>19</v>
      </c>
      <c r="F372" s="225" t="s">
        <v>543</v>
      </c>
      <c r="G372" s="222"/>
      <c r="H372" s="226">
        <v>75</v>
      </c>
      <c r="I372" s="227"/>
      <c r="J372" s="222"/>
      <c r="K372" s="222"/>
      <c r="L372" s="228"/>
      <c r="M372" s="229"/>
      <c r="N372" s="230"/>
      <c r="O372" s="230"/>
      <c r="P372" s="230"/>
      <c r="Q372" s="230"/>
      <c r="R372" s="230"/>
      <c r="S372" s="230"/>
      <c r="T372" s="23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2" t="s">
        <v>150</v>
      </c>
      <c r="AU372" s="232" t="s">
        <v>146</v>
      </c>
      <c r="AV372" s="13" t="s">
        <v>146</v>
      </c>
      <c r="AW372" s="13" t="s">
        <v>32</v>
      </c>
      <c r="AX372" s="13" t="s">
        <v>71</v>
      </c>
      <c r="AY372" s="232" t="s">
        <v>137</v>
      </c>
    </row>
    <row r="373" s="15" customFormat="1">
      <c r="A373" s="15"/>
      <c r="B373" s="254"/>
      <c r="C373" s="255"/>
      <c r="D373" s="223" t="s">
        <v>150</v>
      </c>
      <c r="E373" s="256" t="s">
        <v>19</v>
      </c>
      <c r="F373" s="257" t="s">
        <v>338</v>
      </c>
      <c r="G373" s="255"/>
      <c r="H373" s="258">
        <v>75</v>
      </c>
      <c r="I373" s="259"/>
      <c r="J373" s="255"/>
      <c r="K373" s="255"/>
      <c r="L373" s="260"/>
      <c r="M373" s="261"/>
      <c r="N373" s="262"/>
      <c r="O373" s="262"/>
      <c r="P373" s="262"/>
      <c r="Q373" s="262"/>
      <c r="R373" s="262"/>
      <c r="S373" s="262"/>
      <c r="T373" s="263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4" t="s">
        <v>150</v>
      </c>
      <c r="AU373" s="264" t="s">
        <v>146</v>
      </c>
      <c r="AV373" s="15" t="s">
        <v>145</v>
      </c>
      <c r="AW373" s="15" t="s">
        <v>32</v>
      </c>
      <c r="AX373" s="15" t="s">
        <v>79</v>
      </c>
      <c r="AY373" s="264" t="s">
        <v>137</v>
      </c>
    </row>
    <row r="374" s="2" customFormat="1" ht="16.5" customHeight="1">
      <c r="A374" s="41"/>
      <c r="B374" s="42"/>
      <c r="C374" s="233" t="s">
        <v>751</v>
      </c>
      <c r="D374" s="233" t="s">
        <v>157</v>
      </c>
      <c r="E374" s="234" t="s">
        <v>752</v>
      </c>
      <c r="F374" s="235" t="s">
        <v>753</v>
      </c>
      <c r="G374" s="236" t="s">
        <v>260</v>
      </c>
      <c r="H374" s="237">
        <v>90</v>
      </c>
      <c r="I374" s="238"/>
      <c r="J374" s="239">
        <f>ROUND(I374*H374,2)</f>
        <v>0</v>
      </c>
      <c r="K374" s="235" t="s">
        <v>144</v>
      </c>
      <c r="L374" s="240"/>
      <c r="M374" s="241" t="s">
        <v>19</v>
      </c>
      <c r="N374" s="242" t="s">
        <v>43</v>
      </c>
      <c r="O374" s="87"/>
      <c r="P374" s="212">
        <f>O374*H374</f>
        <v>0</v>
      </c>
      <c r="Q374" s="212">
        <v>0.00017000000000000001</v>
      </c>
      <c r="R374" s="212">
        <f>Q374*H374</f>
        <v>0.015300000000000001</v>
      </c>
      <c r="S374" s="212">
        <v>0</v>
      </c>
      <c r="T374" s="213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14" t="s">
        <v>304</v>
      </c>
      <c r="AT374" s="214" t="s">
        <v>157</v>
      </c>
      <c r="AU374" s="214" t="s">
        <v>146</v>
      </c>
      <c r="AY374" s="20" t="s">
        <v>137</v>
      </c>
      <c r="BE374" s="215">
        <f>IF(N374="základní",J374,0)</f>
        <v>0</v>
      </c>
      <c r="BF374" s="215">
        <f>IF(N374="snížená",J374,0)</f>
        <v>0</v>
      </c>
      <c r="BG374" s="215">
        <f>IF(N374="zákl. přenesená",J374,0)</f>
        <v>0</v>
      </c>
      <c r="BH374" s="215">
        <f>IF(N374="sníž. přenesená",J374,0)</f>
        <v>0</v>
      </c>
      <c r="BI374" s="215">
        <f>IF(N374="nulová",J374,0)</f>
        <v>0</v>
      </c>
      <c r="BJ374" s="20" t="s">
        <v>146</v>
      </c>
      <c r="BK374" s="215">
        <f>ROUND(I374*H374,2)</f>
        <v>0</v>
      </c>
      <c r="BL374" s="20" t="s">
        <v>223</v>
      </c>
      <c r="BM374" s="214" t="s">
        <v>754</v>
      </c>
    </row>
    <row r="375" s="16" customFormat="1">
      <c r="A375" s="16"/>
      <c r="B375" s="266"/>
      <c r="C375" s="267"/>
      <c r="D375" s="223" t="s">
        <v>150</v>
      </c>
      <c r="E375" s="268" t="s">
        <v>19</v>
      </c>
      <c r="F375" s="269" t="s">
        <v>755</v>
      </c>
      <c r="G375" s="267"/>
      <c r="H375" s="268" t="s">
        <v>19</v>
      </c>
      <c r="I375" s="270"/>
      <c r="J375" s="267"/>
      <c r="K375" s="267"/>
      <c r="L375" s="271"/>
      <c r="M375" s="272"/>
      <c r="N375" s="273"/>
      <c r="O375" s="273"/>
      <c r="P375" s="273"/>
      <c r="Q375" s="273"/>
      <c r="R375" s="273"/>
      <c r="S375" s="273"/>
      <c r="T375" s="274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75" t="s">
        <v>150</v>
      </c>
      <c r="AU375" s="275" t="s">
        <v>146</v>
      </c>
      <c r="AV375" s="16" t="s">
        <v>79</v>
      </c>
      <c r="AW375" s="16" t="s">
        <v>32</v>
      </c>
      <c r="AX375" s="16" t="s">
        <v>71</v>
      </c>
      <c r="AY375" s="275" t="s">
        <v>137</v>
      </c>
    </row>
    <row r="376" s="13" customFormat="1">
      <c r="A376" s="13"/>
      <c r="B376" s="221"/>
      <c r="C376" s="222"/>
      <c r="D376" s="223" t="s">
        <v>150</v>
      </c>
      <c r="E376" s="224" t="s">
        <v>19</v>
      </c>
      <c r="F376" s="225" t="s">
        <v>756</v>
      </c>
      <c r="G376" s="222"/>
      <c r="H376" s="226">
        <v>90</v>
      </c>
      <c r="I376" s="227"/>
      <c r="J376" s="222"/>
      <c r="K376" s="222"/>
      <c r="L376" s="228"/>
      <c r="M376" s="229"/>
      <c r="N376" s="230"/>
      <c r="O376" s="230"/>
      <c r="P376" s="230"/>
      <c r="Q376" s="230"/>
      <c r="R376" s="230"/>
      <c r="S376" s="230"/>
      <c r="T376" s="23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2" t="s">
        <v>150</v>
      </c>
      <c r="AU376" s="232" t="s">
        <v>146</v>
      </c>
      <c r="AV376" s="13" t="s">
        <v>146</v>
      </c>
      <c r="AW376" s="13" t="s">
        <v>32</v>
      </c>
      <c r="AX376" s="13" t="s">
        <v>71</v>
      </c>
      <c r="AY376" s="232" t="s">
        <v>137</v>
      </c>
    </row>
    <row r="377" s="15" customFormat="1">
      <c r="A377" s="15"/>
      <c r="B377" s="254"/>
      <c r="C377" s="255"/>
      <c r="D377" s="223" t="s">
        <v>150</v>
      </c>
      <c r="E377" s="256" t="s">
        <v>19</v>
      </c>
      <c r="F377" s="257" t="s">
        <v>338</v>
      </c>
      <c r="G377" s="255"/>
      <c r="H377" s="258">
        <v>90</v>
      </c>
      <c r="I377" s="259"/>
      <c r="J377" s="255"/>
      <c r="K377" s="255"/>
      <c r="L377" s="260"/>
      <c r="M377" s="261"/>
      <c r="N377" s="262"/>
      <c r="O377" s="262"/>
      <c r="P377" s="262"/>
      <c r="Q377" s="262"/>
      <c r="R377" s="262"/>
      <c r="S377" s="262"/>
      <c r="T377" s="263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4" t="s">
        <v>150</v>
      </c>
      <c r="AU377" s="264" t="s">
        <v>146</v>
      </c>
      <c r="AV377" s="15" t="s">
        <v>145</v>
      </c>
      <c r="AW377" s="15" t="s">
        <v>32</v>
      </c>
      <c r="AX377" s="15" t="s">
        <v>79</v>
      </c>
      <c r="AY377" s="264" t="s">
        <v>137</v>
      </c>
    </row>
    <row r="378" s="2" customFormat="1" ht="24.15" customHeight="1">
      <c r="A378" s="41"/>
      <c r="B378" s="42"/>
      <c r="C378" s="203" t="s">
        <v>757</v>
      </c>
      <c r="D378" s="203" t="s">
        <v>140</v>
      </c>
      <c r="E378" s="204" t="s">
        <v>758</v>
      </c>
      <c r="F378" s="205" t="s">
        <v>759</v>
      </c>
      <c r="G378" s="206" t="s">
        <v>260</v>
      </c>
      <c r="H378" s="207">
        <v>8.5</v>
      </c>
      <c r="I378" s="208"/>
      <c r="J378" s="209">
        <f>ROUND(I378*H378,2)</f>
        <v>0</v>
      </c>
      <c r="K378" s="205" t="s">
        <v>144</v>
      </c>
      <c r="L378" s="47"/>
      <c r="M378" s="210" t="s">
        <v>19</v>
      </c>
      <c r="N378" s="211" t="s">
        <v>43</v>
      </c>
      <c r="O378" s="87"/>
      <c r="P378" s="212">
        <f>O378*H378</f>
        <v>0</v>
      </c>
      <c r="Q378" s="212">
        <v>0</v>
      </c>
      <c r="R378" s="212">
        <f>Q378*H378</f>
        <v>0</v>
      </c>
      <c r="S378" s="212">
        <v>0</v>
      </c>
      <c r="T378" s="213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14" t="s">
        <v>223</v>
      </c>
      <c r="AT378" s="214" t="s">
        <v>140</v>
      </c>
      <c r="AU378" s="214" t="s">
        <v>146</v>
      </c>
      <c r="AY378" s="20" t="s">
        <v>137</v>
      </c>
      <c r="BE378" s="215">
        <f>IF(N378="základní",J378,0)</f>
        <v>0</v>
      </c>
      <c r="BF378" s="215">
        <f>IF(N378="snížená",J378,0)</f>
        <v>0</v>
      </c>
      <c r="BG378" s="215">
        <f>IF(N378="zákl. přenesená",J378,0)</f>
        <v>0</v>
      </c>
      <c r="BH378" s="215">
        <f>IF(N378="sníž. přenesená",J378,0)</f>
        <v>0</v>
      </c>
      <c r="BI378" s="215">
        <f>IF(N378="nulová",J378,0)</f>
        <v>0</v>
      </c>
      <c r="BJ378" s="20" t="s">
        <v>146</v>
      </c>
      <c r="BK378" s="215">
        <f>ROUND(I378*H378,2)</f>
        <v>0</v>
      </c>
      <c r="BL378" s="20" t="s">
        <v>223</v>
      </c>
      <c r="BM378" s="214" t="s">
        <v>760</v>
      </c>
    </row>
    <row r="379" s="2" customFormat="1">
      <c r="A379" s="41"/>
      <c r="B379" s="42"/>
      <c r="C379" s="43"/>
      <c r="D379" s="216" t="s">
        <v>148</v>
      </c>
      <c r="E379" s="43"/>
      <c r="F379" s="217" t="s">
        <v>761</v>
      </c>
      <c r="G379" s="43"/>
      <c r="H379" s="43"/>
      <c r="I379" s="218"/>
      <c r="J379" s="43"/>
      <c r="K379" s="43"/>
      <c r="L379" s="47"/>
      <c r="M379" s="219"/>
      <c r="N379" s="220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148</v>
      </c>
      <c r="AU379" s="20" t="s">
        <v>146</v>
      </c>
    </row>
    <row r="380" s="2" customFormat="1" ht="16.5" customHeight="1">
      <c r="A380" s="41"/>
      <c r="B380" s="42"/>
      <c r="C380" s="233" t="s">
        <v>762</v>
      </c>
      <c r="D380" s="233" t="s">
        <v>157</v>
      </c>
      <c r="E380" s="234" t="s">
        <v>763</v>
      </c>
      <c r="F380" s="235" t="s">
        <v>764</v>
      </c>
      <c r="G380" s="236" t="s">
        <v>260</v>
      </c>
      <c r="H380" s="237">
        <v>10.199999999999999</v>
      </c>
      <c r="I380" s="238"/>
      <c r="J380" s="239">
        <f>ROUND(I380*H380,2)</f>
        <v>0</v>
      </c>
      <c r="K380" s="235" t="s">
        <v>144</v>
      </c>
      <c r="L380" s="240"/>
      <c r="M380" s="241" t="s">
        <v>19</v>
      </c>
      <c r="N380" s="242" t="s">
        <v>43</v>
      </c>
      <c r="O380" s="87"/>
      <c r="P380" s="212">
        <f>O380*H380</f>
        <v>0</v>
      </c>
      <c r="Q380" s="212">
        <v>0.00025000000000000001</v>
      </c>
      <c r="R380" s="212">
        <f>Q380*H380</f>
        <v>0.0025499999999999997</v>
      </c>
      <c r="S380" s="212">
        <v>0</v>
      </c>
      <c r="T380" s="213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4" t="s">
        <v>304</v>
      </c>
      <c r="AT380" s="214" t="s">
        <v>157</v>
      </c>
      <c r="AU380" s="214" t="s">
        <v>146</v>
      </c>
      <c r="AY380" s="20" t="s">
        <v>137</v>
      </c>
      <c r="BE380" s="215">
        <f>IF(N380="základní",J380,0)</f>
        <v>0</v>
      </c>
      <c r="BF380" s="215">
        <f>IF(N380="snížená",J380,0)</f>
        <v>0</v>
      </c>
      <c r="BG380" s="215">
        <f>IF(N380="zákl. přenesená",J380,0)</f>
        <v>0</v>
      </c>
      <c r="BH380" s="215">
        <f>IF(N380="sníž. přenesená",J380,0)</f>
        <v>0</v>
      </c>
      <c r="BI380" s="215">
        <f>IF(N380="nulová",J380,0)</f>
        <v>0</v>
      </c>
      <c r="BJ380" s="20" t="s">
        <v>146</v>
      </c>
      <c r="BK380" s="215">
        <f>ROUND(I380*H380,2)</f>
        <v>0</v>
      </c>
      <c r="BL380" s="20" t="s">
        <v>223</v>
      </c>
      <c r="BM380" s="214" t="s">
        <v>765</v>
      </c>
    </row>
    <row r="381" s="13" customFormat="1">
      <c r="A381" s="13"/>
      <c r="B381" s="221"/>
      <c r="C381" s="222"/>
      <c r="D381" s="223" t="s">
        <v>150</v>
      </c>
      <c r="E381" s="224" t="s">
        <v>19</v>
      </c>
      <c r="F381" s="225" t="s">
        <v>766</v>
      </c>
      <c r="G381" s="222"/>
      <c r="H381" s="226">
        <v>10.199999999999999</v>
      </c>
      <c r="I381" s="227"/>
      <c r="J381" s="222"/>
      <c r="K381" s="222"/>
      <c r="L381" s="228"/>
      <c r="M381" s="229"/>
      <c r="N381" s="230"/>
      <c r="O381" s="230"/>
      <c r="P381" s="230"/>
      <c r="Q381" s="230"/>
      <c r="R381" s="230"/>
      <c r="S381" s="230"/>
      <c r="T381" s="23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2" t="s">
        <v>150</v>
      </c>
      <c r="AU381" s="232" t="s">
        <v>146</v>
      </c>
      <c r="AV381" s="13" t="s">
        <v>146</v>
      </c>
      <c r="AW381" s="13" t="s">
        <v>32</v>
      </c>
      <c r="AX381" s="13" t="s">
        <v>71</v>
      </c>
      <c r="AY381" s="232" t="s">
        <v>137</v>
      </c>
    </row>
    <row r="382" s="15" customFormat="1">
      <c r="A382" s="15"/>
      <c r="B382" s="254"/>
      <c r="C382" s="255"/>
      <c r="D382" s="223" t="s">
        <v>150</v>
      </c>
      <c r="E382" s="256" t="s">
        <v>19</v>
      </c>
      <c r="F382" s="257" t="s">
        <v>338</v>
      </c>
      <c r="G382" s="255"/>
      <c r="H382" s="258">
        <v>10.199999999999999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4" t="s">
        <v>150</v>
      </c>
      <c r="AU382" s="264" t="s">
        <v>146</v>
      </c>
      <c r="AV382" s="15" t="s">
        <v>145</v>
      </c>
      <c r="AW382" s="15" t="s">
        <v>32</v>
      </c>
      <c r="AX382" s="15" t="s">
        <v>79</v>
      </c>
      <c r="AY382" s="264" t="s">
        <v>137</v>
      </c>
    </row>
    <row r="383" s="2" customFormat="1" ht="24.15" customHeight="1">
      <c r="A383" s="41"/>
      <c r="B383" s="42"/>
      <c r="C383" s="203" t="s">
        <v>767</v>
      </c>
      <c r="D383" s="203" t="s">
        <v>140</v>
      </c>
      <c r="E383" s="204" t="s">
        <v>768</v>
      </c>
      <c r="F383" s="205" t="s">
        <v>769</v>
      </c>
      <c r="G383" s="206" t="s">
        <v>260</v>
      </c>
      <c r="H383" s="207">
        <v>20</v>
      </c>
      <c r="I383" s="208"/>
      <c r="J383" s="209">
        <f>ROUND(I383*H383,2)</f>
        <v>0</v>
      </c>
      <c r="K383" s="205" t="s">
        <v>144</v>
      </c>
      <c r="L383" s="47"/>
      <c r="M383" s="210" t="s">
        <v>19</v>
      </c>
      <c r="N383" s="211" t="s">
        <v>43</v>
      </c>
      <c r="O383" s="87"/>
      <c r="P383" s="212">
        <f>O383*H383</f>
        <v>0</v>
      </c>
      <c r="Q383" s="212">
        <v>0</v>
      </c>
      <c r="R383" s="212">
        <f>Q383*H383</f>
        <v>0</v>
      </c>
      <c r="S383" s="212">
        <v>0</v>
      </c>
      <c r="T383" s="213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4" t="s">
        <v>223</v>
      </c>
      <c r="AT383" s="214" t="s">
        <v>140</v>
      </c>
      <c r="AU383" s="214" t="s">
        <v>146</v>
      </c>
      <c r="AY383" s="20" t="s">
        <v>137</v>
      </c>
      <c r="BE383" s="215">
        <f>IF(N383="základní",J383,0)</f>
        <v>0</v>
      </c>
      <c r="BF383" s="215">
        <f>IF(N383="snížená",J383,0)</f>
        <v>0</v>
      </c>
      <c r="BG383" s="215">
        <f>IF(N383="zákl. přenesená",J383,0)</f>
        <v>0</v>
      </c>
      <c r="BH383" s="215">
        <f>IF(N383="sníž. přenesená",J383,0)</f>
        <v>0</v>
      </c>
      <c r="BI383" s="215">
        <f>IF(N383="nulová",J383,0)</f>
        <v>0</v>
      </c>
      <c r="BJ383" s="20" t="s">
        <v>146</v>
      </c>
      <c r="BK383" s="215">
        <f>ROUND(I383*H383,2)</f>
        <v>0</v>
      </c>
      <c r="BL383" s="20" t="s">
        <v>223</v>
      </c>
      <c r="BM383" s="214" t="s">
        <v>770</v>
      </c>
    </row>
    <row r="384" s="2" customFormat="1">
      <c r="A384" s="41"/>
      <c r="B384" s="42"/>
      <c r="C384" s="43"/>
      <c r="D384" s="216" t="s">
        <v>148</v>
      </c>
      <c r="E384" s="43"/>
      <c r="F384" s="217" t="s">
        <v>771</v>
      </c>
      <c r="G384" s="43"/>
      <c r="H384" s="43"/>
      <c r="I384" s="218"/>
      <c r="J384" s="43"/>
      <c r="K384" s="43"/>
      <c r="L384" s="47"/>
      <c r="M384" s="219"/>
      <c r="N384" s="220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148</v>
      </c>
      <c r="AU384" s="20" t="s">
        <v>146</v>
      </c>
    </row>
    <row r="385" s="2" customFormat="1" ht="16.5" customHeight="1">
      <c r="A385" s="41"/>
      <c r="B385" s="42"/>
      <c r="C385" s="233" t="s">
        <v>772</v>
      </c>
      <c r="D385" s="233" t="s">
        <v>157</v>
      </c>
      <c r="E385" s="234" t="s">
        <v>773</v>
      </c>
      <c r="F385" s="235" t="s">
        <v>774</v>
      </c>
      <c r="G385" s="236" t="s">
        <v>260</v>
      </c>
      <c r="H385" s="237">
        <v>23</v>
      </c>
      <c r="I385" s="238"/>
      <c r="J385" s="239">
        <f>ROUND(I385*H385,2)</f>
        <v>0</v>
      </c>
      <c r="K385" s="235" t="s">
        <v>144</v>
      </c>
      <c r="L385" s="240"/>
      <c r="M385" s="241" t="s">
        <v>19</v>
      </c>
      <c r="N385" s="242" t="s">
        <v>43</v>
      </c>
      <c r="O385" s="87"/>
      <c r="P385" s="212">
        <f>O385*H385</f>
        <v>0</v>
      </c>
      <c r="Q385" s="212">
        <v>0.00076999999999999996</v>
      </c>
      <c r="R385" s="212">
        <f>Q385*H385</f>
        <v>0.01771</v>
      </c>
      <c r="S385" s="212">
        <v>0</v>
      </c>
      <c r="T385" s="213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4" t="s">
        <v>304</v>
      </c>
      <c r="AT385" s="214" t="s">
        <v>157</v>
      </c>
      <c r="AU385" s="214" t="s">
        <v>146</v>
      </c>
      <c r="AY385" s="20" t="s">
        <v>137</v>
      </c>
      <c r="BE385" s="215">
        <f>IF(N385="základní",J385,0)</f>
        <v>0</v>
      </c>
      <c r="BF385" s="215">
        <f>IF(N385="snížená",J385,0)</f>
        <v>0</v>
      </c>
      <c r="BG385" s="215">
        <f>IF(N385="zákl. přenesená",J385,0)</f>
        <v>0</v>
      </c>
      <c r="BH385" s="215">
        <f>IF(N385="sníž. přenesená",J385,0)</f>
        <v>0</v>
      </c>
      <c r="BI385" s="215">
        <f>IF(N385="nulová",J385,0)</f>
        <v>0</v>
      </c>
      <c r="BJ385" s="20" t="s">
        <v>146</v>
      </c>
      <c r="BK385" s="215">
        <f>ROUND(I385*H385,2)</f>
        <v>0</v>
      </c>
      <c r="BL385" s="20" t="s">
        <v>223</v>
      </c>
      <c r="BM385" s="214" t="s">
        <v>775</v>
      </c>
    </row>
    <row r="386" s="13" customFormat="1">
      <c r="A386" s="13"/>
      <c r="B386" s="221"/>
      <c r="C386" s="222"/>
      <c r="D386" s="223" t="s">
        <v>150</v>
      </c>
      <c r="E386" s="222"/>
      <c r="F386" s="225" t="s">
        <v>776</v>
      </c>
      <c r="G386" s="222"/>
      <c r="H386" s="226">
        <v>23</v>
      </c>
      <c r="I386" s="227"/>
      <c r="J386" s="222"/>
      <c r="K386" s="222"/>
      <c r="L386" s="228"/>
      <c r="M386" s="229"/>
      <c r="N386" s="230"/>
      <c r="O386" s="230"/>
      <c r="P386" s="230"/>
      <c r="Q386" s="230"/>
      <c r="R386" s="230"/>
      <c r="S386" s="230"/>
      <c r="T386" s="23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2" t="s">
        <v>150</v>
      </c>
      <c r="AU386" s="232" t="s">
        <v>146</v>
      </c>
      <c r="AV386" s="13" t="s">
        <v>146</v>
      </c>
      <c r="AW386" s="13" t="s">
        <v>4</v>
      </c>
      <c r="AX386" s="13" t="s">
        <v>79</v>
      </c>
      <c r="AY386" s="232" t="s">
        <v>137</v>
      </c>
    </row>
    <row r="387" s="2" customFormat="1" ht="16.5" customHeight="1">
      <c r="A387" s="41"/>
      <c r="B387" s="42"/>
      <c r="C387" s="203" t="s">
        <v>777</v>
      </c>
      <c r="D387" s="203" t="s">
        <v>140</v>
      </c>
      <c r="E387" s="204" t="s">
        <v>778</v>
      </c>
      <c r="F387" s="205" t="s">
        <v>779</v>
      </c>
      <c r="G387" s="206" t="s">
        <v>780</v>
      </c>
      <c r="H387" s="207">
        <v>1</v>
      </c>
      <c r="I387" s="208"/>
      <c r="J387" s="209">
        <f>ROUND(I387*H387,2)</f>
        <v>0</v>
      </c>
      <c r="K387" s="205" t="s">
        <v>144</v>
      </c>
      <c r="L387" s="47"/>
      <c r="M387" s="210" t="s">
        <v>19</v>
      </c>
      <c r="N387" s="211" t="s">
        <v>43</v>
      </c>
      <c r="O387" s="87"/>
      <c r="P387" s="212">
        <f>O387*H387</f>
        <v>0</v>
      </c>
      <c r="Q387" s="212">
        <v>0</v>
      </c>
      <c r="R387" s="212">
        <f>Q387*H387</f>
        <v>0</v>
      </c>
      <c r="S387" s="212">
        <v>0.0022399999999999998</v>
      </c>
      <c r="T387" s="213">
        <f>S387*H387</f>
        <v>0.0022399999999999998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4" t="s">
        <v>223</v>
      </c>
      <c r="AT387" s="214" t="s">
        <v>140</v>
      </c>
      <c r="AU387" s="214" t="s">
        <v>146</v>
      </c>
      <c r="AY387" s="20" t="s">
        <v>137</v>
      </c>
      <c r="BE387" s="215">
        <f>IF(N387="základní",J387,0)</f>
        <v>0</v>
      </c>
      <c r="BF387" s="215">
        <f>IF(N387="snížená",J387,0)</f>
        <v>0</v>
      </c>
      <c r="BG387" s="215">
        <f>IF(N387="zákl. přenesená",J387,0)</f>
        <v>0</v>
      </c>
      <c r="BH387" s="215">
        <f>IF(N387="sníž. přenesená",J387,0)</f>
        <v>0</v>
      </c>
      <c r="BI387" s="215">
        <f>IF(N387="nulová",J387,0)</f>
        <v>0</v>
      </c>
      <c r="BJ387" s="20" t="s">
        <v>146</v>
      </c>
      <c r="BK387" s="215">
        <f>ROUND(I387*H387,2)</f>
        <v>0</v>
      </c>
      <c r="BL387" s="20" t="s">
        <v>223</v>
      </c>
      <c r="BM387" s="214" t="s">
        <v>781</v>
      </c>
    </row>
    <row r="388" s="2" customFormat="1">
      <c r="A388" s="41"/>
      <c r="B388" s="42"/>
      <c r="C388" s="43"/>
      <c r="D388" s="216" t="s">
        <v>148</v>
      </c>
      <c r="E388" s="43"/>
      <c r="F388" s="217" t="s">
        <v>782</v>
      </c>
      <c r="G388" s="43"/>
      <c r="H388" s="43"/>
      <c r="I388" s="218"/>
      <c r="J388" s="43"/>
      <c r="K388" s="43"/>
      <c r="L388" s="47"/>
      <c r="M388" s="219"/>
      <c r="N388" s="220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148</v>
      </c>
      <c r="AU388" s="20" t="s">
        <v>146</v>
      </c>
    </row>
    <row r="389" s="2" customFormat="1" ht="24.15" customHeight="1">
      <c r="A389" s="41"/>
      <c r="B389" s="42"/>
      <c r="C389" s="203" t="s">
        <v>783</v>
      </c>
      <c r="D389" s="203" t="s">
        <v>140</v>
      </c>
      <c r="E389" s="204" t="s">
        <v>784</v>
      </c>
      <c r="F389" s="205" t="s">
        <v>785</v>
      </c>
      <c r="G389" s="206" t="s">
        <v>154</v>
      </c>
      <c r="H389" s="207">
        <v>1</v>
      </c>
      <c r="I389" s="208"/>
      <c r="J389" s="209">
        <f>ROUND(I389*H389,2)</f>
        <v>0</v>
      </c>
      <c r="K389" s="205" t="s">
        <v>144</v>
      </c>
      <c r="L389" s="47"/>
      <c r="M389" s="210" t="s">
        <v>19</v>
      </c>
      <c r="N389" s="211" t="s">
        <v>43</v>
      </c>
      <c r="O389" s="87"/>
      <c r="P389" s="212">
        <f>O389*H389</f>
        <v>0</v>
      </c>
      <c r="Q389" s="212">
        <v>0</v>
      </c>
      <c r="R389" s="212">
        <f>Q389*H389</f>
        <v>0</v>
      </c>
      <c r="S389" s="212">
        <v>0</v>
      </c>
      <c r="T389" s="213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14" t="s">
        <v>223</v>
      </c>
      <c r="AT389" s="214" t="s">
        <v>140</v>
      </c>
      <c r="AU389" s="214" t="s">
        <v>146</v>
      </c>
      <c r="AY389" s="20" t="s">
        <v>137</v>
      </c>
      <c r="BE389" s="215">
        <f>IF(N389="základní",J389,0)</f>
        <v>0</v>
      </c>
      <c r="BF389" s="215">
        <f>IF(N389="snížená",J389,0)</f>
        <v>0</v>
      </c>
      <c r="BG389" s="215">
        <f>IF(N389="zákl. přenesená",J389,0)</f>
        <v>0</v>
      </c>
      <c r="BH389" s="215">
        <f>IF(N389="sníž. přenesená",J389,0)</f>
        <v>0</v>
      </c>
      <c r="BI389" s="215">
        <f>IF(N389="nulová",J389,0)</f>
        <v>0</v>
      </c>
      <c r="BJ389" s="20" t="s">
        <v>146</v>
      </c>
      <c r="BK389" s="215">
        <f>ROUND(I389*H389,2)</f>
        <v>0</v>
      </c>
      <c r="BL389" s="20" t="s">
        <v>223</v>
      </c>
      <c r="BM389" s="214" t="s">
        <v>786</v>
      </c>
    </row>
    <row r="390" s="2" customFormat="1">
      <c r="A390" s="41"/>
      <c r="B390" s="42"/>
      <c r="C390" s="43"/>
      <c r="D390" s="216" t="s">
        <v>148</v>
      </c>
      <c r="E390" s="43"/>
      <c r="F390" s="217" t="s">
        <v>787</v>
      </c>
      <c r="G390" s="43"/>
      <c r="H390" s="43"/>
      <c r="I390" s="218"/>
      <c r="J390" s="43"/>
      <c r="K390" s="43"/>
      <c r="L390" s="47"/>
      <c r="M390" s="219"/>
      <c r="N390" s="220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148</v>
      </c>
      <c r="AU390" s="20" t="s">
        <v>146</v>
      </c>
    </row>
    <row r="391" s="2" customFormat="1" ht="21.75" customHeight="1">
      <c r="A391" s="41"/>
      <c r="B391" s="42"/>
      <c r="C391" s="203" t="s">
        <v>788</v>
      </c>
      <c r="D391" s="203" t="s">
        <v>140</v>
      </c>
      <c r="E391" s="204" t="s">
        <v>789</v>
      </c>
      <c r="F391" s="205" t="s">
        <v>790</v>
      </c>
      <c r="G391" s="206" t="s">
        <v>154</v>
      </c>
      <c r="H391" s="207">
        <v>1</v>
      </c>
      <c r="I391" s="208"/>
      <c r="J391" s="209">
        <f>ROUND(I391*H391,2)</f>
        <v>0</v>
      </c>
      <c r="K391" s="205" t="s">
        <v>144</v>
      </c>
      <c r="L391" s="47"/>
      <c r="M391" s="210" t="s">
        <v>19</v>
      </c>
      <c r="N391" s="211" t="s">
        <v>43</v>
      </c>
      <c r="O391" s="87"/>
      <c r="P391" s="212">
        <f>O391*H391</f>
        <v>0</v>
      </c>
      <c r="Q391" s="212">
        <v>0</v>
      </c>
      <c r="R391" s="212">
        <f>Q391*H391</f>
        <v>0</v>
      </c>
      <c r="S391" s="212">
        <v>0</v>
      </c>
      <c r="T391" s="213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14" t="s">
        <v>223</v>
      </c>
      <c r="AT391" s="214" t="s">
        <v>140</v>
      </c>
      <c r="AU391" s="214" t="s">
        <v>146</v>
      </c>
      <c r="AY391" s="20" t="s">
        <v>137</v>
      </c>
      <c r="BE391" s="215">
        <f>IF(N391="základní",J391,0)</f>
        <v>0</v>
      </c>
      <c r="BF391" s="215">
        <f>IF(N391="snížená",J391,0)</f>
        <v>0</v>
      </c>
      <c r="BG391" s="215">
        <f>IF(N391="zákl. přenesená",J391,0)</f>
        <v>0</v>
      </c>
      <c r="BH391" s="215">
        <f>IF(N391="sníž. přenesená",J391,0)</f>
        <v>0</v>
      </c>
      <c r="BI391" s="215">
        <f>IF(N391="nulová",J391,0)</f>
        <v>0</v>
      </c>
      <c r="BJ391" s="20" t="s">
        <v>146</v>
      </c>
      <c r="BK391" s="215">
        <f>ROUND(I391*H391,2)</f>
        <v>0</v>
      </c>
      <c r="BL391" s="20" t="s">
        <v>223</v>
      </c>
      <c r="BM391" s="214" t="s">
        <v>791</v>
      </c>
    </row>
    <row r="392" s="2" customFormat="1">
      <c r="A392" s="41"/>
      <c r="B392" s="42"/>
      <c r="C392" s="43"/>
      <c r="D392" s="216" t="s">
        <v>148</v>
      </c>
      <c r="E392" s="43"/>
      <c r="F392" s="217" t="s">
        <v>792</v>
      </c>
      <c r="G392" s="43"/>
      <c r="H392" s="43"/>
      <c r="I392" s="218"/>
      <c r="J392" s="43"/>
      <c r="K392" s="43"/>
      <c r="L392" s="47"/>
      <c r="M392" s="219"/>
      <c r="N392" s="220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148</v>
      </c>
      <c r="AU392" s="20" t="s">
        <v>146</v>
      </c>
    </row>
    <row r="393" s="2" customFormat="1" ht="16.5" customHeight="1">
      <c r="A393" s="41"/>
      <c r="B393" s="42"/>
      <c r="C393" s="233" t="s">
        <v>793</v>
      </c>
      <c r="D393" s="233" t="s">
        <v>157</v>
      </c>
      <c r="E393" s="234" t="s">
        <v>794</v>
      </c>
      <c r="F393" s="235" t="s">
        <v>795</v>
      </c>
      <c r="G393" s="236" t="s">
        <v>154</v>
      </c>
      <c r="H393" s="237">
        <v>1</v>
      </c>
      <c r="I393" s="238"/>
      <c r="J393" s="239">
        <f>ROUND(I393*H393,2)</f>
        <v>0</v>
      </c>
      <c r="K393" s="235" t="s">
        <v>144</v>
      </c>
      <c r="L393" s="240"/>
      <c r="M393" s="241" t="s">
        <v>19</v>
      </c>
      <c r="N393" s="242" t="s">
        <v>43</v>
      </c>
      <c r="O393" s="87"/>
      <c r="P393" s="212">
        <f>O393*H393</f>
        <v>0</v>
      </c>
      <c r="Q393" s="212">
        <v>0.0964</v>
      </c>
      <c r="R393" s="212">
        <f>Q393*H393</f>
        <v>0.0964</v>
      </c>
      <c r="S393" s="212">
        <v>0</v>
      </c>
      <c r="T393" s="213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4" t="s">
        <v>304</v>
      </c>
      <c r="AT393" s="214" t="s">
        <v>157</v>
      </c>
      <c r="AU393" s="214" t="s">
        <v>146</v>
      </c>
      <c r="AY393" s="20" t="s">
        <v>137</v>
      </c>
      <c r="BE393" s="215">
        <f>IF(N393="základní",J393,0)</f>
        <v>0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20" t="s">
        <v>146</v>
      </c>
      <c r="BK393" s="215">
        <f>ROUND(I393*H393,2)</f>
        <v>0</v>
      </c>
      <c r="BL393" s="20" t="s">
        <v>223</v>
      </c>
      <c r="BM393" s="214" t="s">
        <v>796</v>
      </c>
    </row>
    <row r="394" s="2" customFormat="1" ht="33" customHeight="1">
      <c r="A394" s="41"/>
      <c r="B394" s="42"/>
      <c r="C394" s="203" t="s">
        <v>797</v>
      </c>
      <c r="D394" s="203" t="s">
        <v>140</v>
      </c>
      <c r="E394" s="204" t="s">
        <v>798</v>
      </c>
      <c r="F394" s="205" t="s">
        <v>799</v>
      </c>
      <c r="G394" s="206" t="s">
        <v>154</v>
      </c>
      <c r="H394" s="207">
        <v>6</v>
      </c>
      <c r="I394" s="208"/>
      <c r="J394" s="209">
        <f>ROUND(I394*H394,2)</f>
        <v>0</v>
      </c>
      <c r="K394" s="205" t="s">
        <v>144</v>
      </c>
      <c r="L394" s="47"/>
      <c r="M394" s="210" t="s">
        <v>19</v>
      </c>
      <c r="N394" s="211" t="s">
        <v>43</v>
      </c>
      <c r="O394" s="87"/>
      <c r="P394" s="212">
        <f>O394*H394</f>
        <v>0</v>
      </c>
      <c r="Q394" s="212">
        <v>0</v>
      </c>
      <c r="R394" s="212">
        <f>Q394*H394</f>
        <v>0</v>
      </c>
      <c r="S394" s="212">
        <v>0</v>
      </c>
      <c r="T394" s="213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4" t="s">
        <v>223</v>
      </c>
      <c r="AT394" s="214" t="s">
        <v>140</v>
      </c>
      <c r="AU394" s="214" t="s">
        <v>146</v>
      </c>
      <c r="AY394" s="20" t="s">
        <v>137</v>
      </c>
      <c r="BE394" s="215">
        <f>IF(N394="základní",J394,0)</f>
        <v>0</v>
      </c>
      <c r="BF394" s="215">
        <f>IF(N394="snížená",J394,0)</f>
        <v>0</v>
      </c>
      <c r="BG394" s="215">
        <f>IF(N394="zákl. přenesená",J394,0)</f>
        <v>0</v>
      </c>
      <c r="BH394" s="215">
        <f>IF(N394="sníž. přenesená",J394,0)</f>
        <v>0</v>
      </c>
      <c r="BI394" s="215">
        <f>IF(N394="nulová",J394,0)</f>
        <v>0</v>
      </c>
      <c r="BJ394" s="20" t="s">
        <v>146</v>
      </c>
      <c r="BK394" s="215">
        <f>ROUND(I394*H394,2)</f>
        <v>0</v>
      </c>
      <c r="BL394" s="20" t="s">
        <v>223</v>
      </c>
      <c r="BM394" s="214" t="s">
        <v>800</v>
      </c>
    </row>
    <row r="395" s="2" customFormat="1">
      <c r="A395" s="41"/>
      <c r="B395" s="42"/>
      <c r="C395" s="43"/>
      <c r="D395" s="216" t="s">
        <v>148</v>
      </c>
      <c r="E395" s="43"/>
      <c r="F395" s="217" t="s">
        <v>801</v>
      </c>
      <c r="G395" s="43"/>
      <c r="H395" s="43"/>
      <c r="I395" s="218"/>
      <c r="J395" s="43"/>
      <c r="K395" s="43"/>
      <c r="L395" s="47"/>
      <c r="M395" s="219"/>
      <c r="N395" s="220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148</v>
      </c>
      <c r="AU395" s="20" t="s">
        <v>146</v>
      </c>
    </row>
    <row r="396" s="2" customFormat="1" ht="33" customHeight="1">
      <c r="A396" s="41"/>
      <c r="B396" s="42"/>
      <c r="C396" s="203" t="s">
        <v>802</v>
      </c>
      <c r="D396" s="203" t="s">
        <v>140</v>
      </c>
      <c r="E396" s="204" t="s">
        <v>803</v>
      </c>
      <c r="F396" s="205" t="s">
        <v>804</v>
      </c>
      <c r="G396" s="206" t="s">
        <v>154</v>
      </c>
      <c r="H396" s="207">
        <v>14</v>
      </c>
      <c r="I396" s="208"/>
      <c r="J396" s="209">
        <f>ROUND(I396*H396,2)</f>
        <v>0</v>
      </c>
      <c r="K396" s="205" t="s">
        <v>144</v>
      </c>
      <c r="L396" s="47"/>
      <c r="M396" s="210" t="s">
        <v>19</v>
      </c>
      <c r="N396" s="211" t="s">
        <v>43</v>
      </c>
      <c r="O396" s="87"/>
      <c r="P396" s="212">
        <f>O396*H396</f>
        <v>0</v>
      </c>
      <c r="Q396" s="212">
        <v>0</v>
      </c>
      <c r="R396" s="212">
        <f>Q396*H396</f>
        <v>0</v>
      </c>
      <c r="S396" s="212">
        <v>0</v>
      </c>
      <c r="T396" s="213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4" t="s">
        <v>223</v>
      </c>
      <c r="AT396" s="214" t="s">
        <v>140</v>
      </c>
      <c r="AU396" s="214" t="s">
        <v>146</v>
      </c>
      <c r="AY396" s="20" t="s">
        <v>137</v>
      </c>
      <c r="BE396" s="215">
        <f>IF(N396="základní",J396,0)</f>
        <v>0</v>
      </c>
      <c r="BF396" s="215">
        <f>IF(N396="snížená",J396,0)</f>
        <v>0</v>
      </c>
      <c r="BG396" s="215">
        <f>IF(N396="zákl. přenesená",J396,0)</f>
        <v>0</v>
      </c>
      <c r="BH396" s="215">
        <f>IF(N396="sníž. přenesená",J396,0)</f>
        <v>0</v>
      </c>
      <c r="BI396" s="215">
        <f>IF(N396="nulová",J396,0)</f>
        <v>0</v>
      </c>
      <c r="BJ396" s="20" t="s">
        <v>146</v>
      </c>
      <c r="BK396" s="215">
        <f>ROUND(I396*H396,2)</f>
        <v>0</v>
      </c>
      <c r="BL396" s="20" t="s">
        <v>223</v>
      </c>
      <c r="BM396" s="214" t="s">
        <v>805</v>
      </c>
    </row>
    <row r="397" s="2" customFormat="1">
      <c r="A397" s="41"/>
      <c r="B397" s="42"/>
      <c r="C397" s="43"/>
      <c r="D397" s="216" t="s">
        <v>148</v>
      </c>
      <c r="E397" s="43"/>
      <c r="F397" s="217" t="s">
        <v>806</v>
      </c>
      <c r="G397" s="43"/>
      <c r="H397" s="43"/>
      <c r="I397" s="218"/>
      <c r="J397" s="43"/>
      <c r="K397" s="43"/>
      <c r="L397" s="47"/>
      <c r="M397" s="219"/>
      <c r="N397" s="220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148</v>
      </c>
      <c r="AU397" s="20" t="s">
        <v>146</v>
      </c>
    </row>
    <row r="398" s="2" customFormat="1" ht="24.15" customHeight="1">
      <c r="A398" s="41"/>
      <c r="B398" s="42"/>
      <c r="C398" s="203" t="s">
        <v>807</v>
      </c>
      <c r="D398" s="203" t="s">
        <v>140</v>
      </c>
      <c r="E398" s="204" t="s">
        <v>808</v>
      </c>
      <c r="F398" s="205" t="s">
        <v>809</v>
      </c>
      <c r="G398" s="206" t="s">
        <v>154</v>
      </c>
      <c r="H398" s="207">
        <v>4</v>
      </c>
      <c r="I398" s="208"/>
      <c r="J398" s="209">
        <f>ROUND(I398*H398,2)</f>
        <v>0</v>
      </c>
      <c r="K398" s="205" t="s">
        <v>144</v>
      </c>
      <c r="L398" s="47"/>
      <c r="M398" s="210" t="s">
        <v>19</v>
      </c>
      <c r="N398" s="211" t="s">
        <v>43</v>
      </c>
      <c r="O398" s="87"/>
      <c r="P398" s="212">
        <f>O398*H398</f>
        <v>0</v>
      </c>
      <c r="Q398" s="212">
        <v>0</v>
      </c>
      <c r="R398" s="212">
        <f>Q398*H398</f>
        <v>0</v>
      </c>
      <c r="S398" s="212">
        <v>0</v>
      </c>
      <c r="T398" s="213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14" t="s">
        <v>223</v>
      </c>
      <c r="AT398" s="214" t="s">
        <v>140</v>
      </c>
      <c r="AU398" s="214" t="s">
        <v>146</v>
      </c>
      <c r="AY398" s="20" t="s">
        <v>137</v>
      </c>
      <c r="BE398" s="215">
        <f>IF(N398="základní",J398,0)</f>
        <v>0</v>
      </c>
      <c r="BF398" s="215">
        <f>IF(N398="snížená",J398,0)</f>
        <v>0</v>
      </c>
      <c r="BG398" s="215">
        <f>IF(N398="zákl. přenesená",J398,0)</f>
        <v>0</v>
      </c>
      <c r="BH398" s="215">
        <f>IF(N398="sníž. přenesená",J398,0)</f>
        <v>0</v>
      </c>
      <c r="BI398" s="215">
        <f>IF(N398="nulová",J398,0)</f>
        <v>0</v>
      </c>
      <c r="BJ398" s="20" t="s">
        <v>146</v>
      </c>
      <c r="BK398" s="215">
        <f>ROUND(I398*H398,2)</f>
        <v>0</v>
      </c>
      <c r="BL398" s="20" t="s">
        <v>223</v>
      </c>
      <c r="BM398" s="214" t="s">
        <v>810</v>
      </c>
    </row>
    <row r="399" s="2" customFormat="1">
      <c r="A399" s="41"/>
      <c r="B399" s="42"/>
      <c r="C399" s="43"/>
      <c r="D399" s="216" t="s">
        <v>148</v>
      </c>
      <c r="E399" s="43"/>
      <c r="F399" s="217" t="s">
        <v>811</v>
      </c>
      <c r="G399" s="43"/>
      <c r="H399" s="43"/>
      <c r="I399" s="218"/>
      <c r="J399" s="43"/>
      <c r="K399" s="43"/>
      <c r="L399" s="47"/>
      <c r="M399" s="219"/>
      <c r="N399" s="220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148</v>
      </c>
      <c r="AU399" s="20" t="s">
        <v>146</v>
      </c>
    </row>
    <row r="400" s="2" customFormat="1" ht="16.5" customHeight="1">
      <c r="A400" s="41"/>
      <c r="B400" s="42"/>
      <c r="C400" s="233" t="s">
        <v>812</v>
      </c>
      <c r="D400" s="233" t="s">
        <v>157</v>
      </c>
      <c r="E400" s="234" t="s">
        <v>813</v>
      </c>
      <c r="F400" s="235" t="s">
        <v>814</v>
      </c>
      <c r="G400" s="236" t="s">
        <v>154</v>
      </c>
      <c r="H400" s="237">
        <v>4</v>
      </c>
      <c r="I400" s="238"/>
      <c r="J400" s="239">
        <f>ROUND(I400*H400,2)</f>
        <v>0</v>
      </c>
      <c r="K400" s="235" t="s">
        <v>19</v>
      </c>
      <c r="L400" s="240"/>
      <c r="M400" s="241" t="s">
        <v>19</v>
      </c>
      <c r="N400" s="242" t="s">
        <v>43</v>
      </c>
      <c r="O400" s="87"/>
      <c r="P400" s="212">
        <f>O400*H400</f>
        <v>0</v>
      </c>
      <c r="Q400" s="212">
        <v>0.001</v>
      </c>
      <c r="R400" s="212">
        <f>Q400*H400</f>
        <v>0.0040000000000000001</v>
      </c>
      <c r="S400" s="212">
        <v>0</v>
      </c>
      <c r="T400" s="213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4" t="s">
        <v>304</v>
      </c>
      <c r="AT400" s="214" t="s">
        <v>157</v>
      </c>
      <c r="AU400" s="214" t="s">
        <v>146</v>
      </c>
      <c r="AY400" s="20" t="s">
        <v>137</v>
      </c>
      <c r="BE400" s="215">
        <f>IF(N400="základní",J400,0)</f>
        <v>0</v>
      </c>
      <c r="BF400" s="215">
        <f>IF(N400="snížená",J400,0)</f>
        <v>0</v>
      </c>
      <c r="BG400" s="215">
        <f>IF(N400="zákl. přenesená",J400,0)</f>
        <v>0</v>
      </c>
      <c r="BH400" s="215">
        <f>IF(N400="sníž. přenesená",J400,0)</f>
        <v>0</v>
      </c>
      <c r="BI400" s="215">
        <f>IF(N400="nulová",J400,0)</f>
        <v>0</v>
      </c>
      <c r="BJ400" s="20" t="s">
        <v>146</v>
      </c>
      <c r="BK400" s="215">
        <f>ROUND(I400*H400,2)</f>
        <v>0</v>
      </c>
      <c r="BL400" s="20" t="s">
        <v>223</v>
      </c>
      <c r="BM400" s="214" t="s">
        <v>815</v>
      </c>
    </row>
    <row r="401" s="2" customFormat="1" ht="16.5" customHeight="1">
      <c r="A401" s="41"/>
      <c r="B401" s="42"/>
      <c r="C401" s="203" t="s">
        <v>816</v>
      </c>
      <c r="D401" s="203" t="s">
        <v>140</v>
      </c>
      <c r="E401" s="204" t="s">
        <v>817</v>
      </c>
      <c r="F401" s="205" t="s">
        <v>818</v>
      </c>
      <c r="G401" s="206" t="s">
        <v>154</v>
      </c>
      <c r="H401" s="207">
        <v>1</v>
      </c>
      <c r="I401" s="208"/>
      <c r="J401" s="209">
        <f>ROUND(I401*H401,2)</f>
        <v>0</v>
      </c>
      <c r="K401" s="205" t="s">
        <v>19</v>
      </c>
      <c r="L401" s="47"/>
      <c r="M401" s="210" t="s">
        <v>19</v>
      </c>
      <c r="N401" s="211" t="s">
        <v>43</v>
      </c>
      <c r="O401" s="87"/>
      <c r="P401" s="212">
        <f>O401*H401</f>
        <v>0</v>
      </c>
      <c r="Q401" s="212">
        <v>0</v>
      </c>
      <c r="R401" s="212">
        <f>Q401*H401</f>
        <v>0</v>
      </c>
      <c r="S401" s="212">
        <v>0</v>
      </c>
      <c r="T401" s="213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14" t="s">
        <v>223</v>
      </c>
      <c r="AT401" s="214" t="s">
        <v>140</v>
      </c>
      <c r="AU401" s="214" t="s">
        <v>146</v>
      </c>
      <c r="AY401" s="20" t="s">
        <v>137</v>
      </c>
      <c r="BE401" s="215">
        <f>IF(N401="základní",J401,0)</f>
        <v>0</v>
      </c>
      <c r="BF401" s="215">
        <f>IF(N401="snížená",J401,0)</f>
        <v>0</v>
      </c>
      <c r="BG401" s="215">
        <f>IF(N401="zákl. přenesená",J401,0)</f>
        <v>0</v>
      </c>
      <c r="BH401" s="215">
        <f>IF(N401="sníž. přenesená",J401,0)</f>
        <v>0</v>
      </c>
      <c r="BI401" s="215">
        <f>IF(N401="nulová",J401,0)</f>
        <v>0</v>
      </c>
      <c r="BJ401" s="20" t="s">
        <v>146</v>
      </c>
      <c r="BK401" s="215">
        <f>ROUND(I401*H401,2)</f>
        <v>0</v>
      </c>
      <c r="BL401" s="20" t="s">
        <v>223</v>
      </c>
      <c r="BM401" s="214" t="s">
        <v>819</v>
      </c>
    </row>
    <row r="402" s="2" customFormat="1" ht="16.5" customHeight="1">
      <c r="A402" s="41"/>
      <c r="B402" s="42"/>
      <c r="C402" s="233" t="s">
        <v>820</v>
      </c>
      <c r="D402" s="233" t="s">
        <v>157</v>
      </c>
      <c r="E402" s="234" t="s">
        <v>821</v>
      </c>
      <c r="F402" s="235" t="s">
        <v>822</v>
      </c>
      <c r="G402" s="236" t="s">
        <v>19</v>
      </c>
      <c r="H402" s="237">
        <v>1</v>
      </c>
      <c r="I402" s="238"/>
      <c r="J402" s="239">
        <f>ROUND(I402*H402,2)</f>
        <v>0</v>
      </c>
      <c r="K402" s="235" t="s">
        <v>19</v>
      </c>
      <c r="L402" s="240"/>
      <c r="M402" s="241" t="s">
        <v>19</v>
      </c>
      <c r="N402" s="242" t="s">
        <v>43</v>
      </c>
      <c r="O402" s="87"/>
      <c r="P402" s="212">
        <f>O402*H402</f>
        <v>0</v>
      </c>
      <c r="Q402" s="212">
        <v>0</v>
      </c>
      <c r="R402" s="212">
        <f>Q402*H402</f>
        <v>0</v>
      </c>
      <c r="S402" s="212">
        <v>0</v>
      </c>
      <c r="T402" s="213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4" t="s">
        <v>304</v>
      </c>
      <c r="AT402" s="214" t="s">
        <v>157</v>
      </c>
      <c r="AU402" s="214" t="s">
        <v>146</v>
      </c>
      <c r="AY402" s="20" t="s">
        <v>137</v>
      </c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20" t="s">
        <v>146</v>
      </c>
      <c r="BK402" s="215">
        <f>ROUND(I402*H402,2)</f>
        <v>0</v>
      </c>
      <c r="BL402" s="20" t="s">
        <v>223</v>
      </c>
      <c r="BM402" s="214" t="s">
        <v>823</v>
      </c>
    </row>
    <row r="403" s="2" customFormat="1" ht="24.15" customHeight="1">
      <c r="A403" s="41"/>
      <c r="B403" s="42"/>
      <c r="C403" s="203" t="s">
        <v>824</v>
      </c>
      <c r="D403" s="203" t="s">
        <v>140</v>
      </c>
      <c r="E403" s="204" t="s">
        <v>825</v>
      </c>
      <c r="F403" s="205" t="s">
        <v>826</v>
      </c>
      <c r="G403" s="206" t="s">
        <v>154</v>
      </c>
      <c r="H403" s="207">
        <v>1</v>
      </c>
      <c r="I403" s="208"/>
      <c r="J403" s="209">
        <f>ROUND(I403*H403,2)</f>
        <v>0</v>
      </c>
      <c r="K403" s="205" t="s">
        <v>144</v>
      </c>
      <c r="L403" s="47"/>
      <c r="M403" s="210" t="s">
        <v>19</v>
      </c>
      <c r="N403" s="211" t="s">
        <v>43</v>
      </c>
      <c r="O403" s="87"/>
      <c r="P403" s="212">
        <f>O403*H403</f>
        <v>0</v>
      </c>
      <c r="Q403" s="212">
        <v>0</v>
      </c>
      <c r="R403" s="212">
        <f>Q403*H403</f>
        <v>0</v>
      </c>
      <c r="S403" s="212">
        <v>0</v>
      </c>
      <c r="T403" s="213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14" t="s">
        <v>223</v>
      </c>
      <c r="AT403" s="214" t="s">
        <v>140</v>
      </c>
      <c r="AU403" s="214" t="s">
        <v>146</v>
      </c>
      <c r="AY403" s="20" t="s">
        <v>137</v>
      </c>
      <c r="BE403" s="215">
        <f>IF(N403="základní",J403,0)</f>
        <v>0</v>
      </c>
      <c r="BF403" s="215">
        <f>IF(N403="snížená",J403,0)</f>
        <v>0</v>
      </c>
      <c r="BG403" s="215">
        <f>IF(N403="zákl. přenesená",J403,0)</f>
        <v>0</v>
      </c>
      <c r="BH403" s="215">
        <f>IF(N403="sníž. přenesená",J403,0)</f>
        <v>0</v>
      </c>
      <c r="BI403" s="215">
        <f>IF(N403="nulová",J403,0)</f>
        <v>0</v>
      </c>
      <c r="BJ403" s="20" t="s">
        <v>146</v>
      </c>
      <c r="BK403" s="215">
        <f>ROUND(I403*H403,2)</f>
        <v>0</v>
      </c>
      <c r="BL403" s="20" t="s">
        <v>223</v>
      </c>
      <c r="BM403" s="214" t="s">
        <v>827</v>
      </c>
    </row>
    <row r="404" s="2" customFormat="1">
      <c r="A404" s="41"/>
      <c r="B404" s="42"/>
      <c r="C404" s="43"/>
      <c r="D404" s="216" t="s">
        <v>148</v>
      </c>
      <c r="E404" s="43"/>
      <c r="F404" s="217" t="s">
        <v>828</v>
      </c>
      <c r="G404" s="43"/>
      <c r="H404" s="43"/>
      <c r="I404" s="218"/>
      <c r="J404" s="43"/>
      <c r="K404" s="43"/>
      <c r="L404" s="47"/>
      <c r="M404" s="219"/>
      <c r="N404" s="220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148</v>
      </c>
      <c r="AU404" s="20" t="s">
        <v>146</v>
      </c>
    </row>
    <row r="405" s="2" customFormat="1" ht="24.15" customHeight="1">
      <c r="A405" s="41"/>
      <c r="B405" s="42"/>
      <c r="C405" s="203" t="s">
        <v>829</v>
      </c>
      <c r="D405" s="203" t="s">
        <v>140</v>
      </c>
      <c r="E405" s="204" t="s">
        <v>830</v>
      </c>
      <c r="F405" s="205" t="s">
        <v>831</v>
      </c>
      <c r="G405" s="206" t="s">
        <v>423</v>
      </c>
      <c r="H405" s="265"/>
      <c r="I405" s="208"/>
      <c r="J405" s="209">
        <f>ROUND(I405*H405,2)</f>
        <v>0</v>
      </c>
      <c r="K405" s="205" t="s">
        <v>144</v>
      </c>
      <c r="L405" s="47"/>
      <c r="M405" s="210" t="s">
        <v>19</v>
      </c>
      <c r="N405" s="211" t="s">
        <v>43</v>
      </c>
      <c r="O405" s="87"/>
      <c r="P405" s="212">
        <f>O405*H405</f>
        <v>0</v>
      </c>
      <c r="Q405" s="212">
        <v>0</v>
      </c>
      <c r="R405" s="212">
        <f>Q405*H405</f>
        <v>0</v>
      </c>
      <c r="S405" s="212">
        <v>0</v>
      </c>
      <c r="T405" s="213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4" t="s">
        <v>223</v>
      </c>
      <c r="AT405" s="214" t="s">
        <v>140</v>
      </c>
      <c r="AU405" s="214" t="s">
        <v>146</v>
      </c>
      <c r="AY405" s="20" t="s">
        <v>137</v>
      </c>
      <c r="BE405" s="215">
        <f>IF(N405="základní",J405,0)</f>
        <v>0</v>
      </c>
      <c r="BF405" s="215">
        <f>IF(N405="snížená",J405,0)</f>
        <v>0</v>
      </c>
      <c r="BG405" s="215">
        <f>IF(N405="zákl. přenesená",J405,0)</f>
        <v>0</v>
      </c>
      <c r="BH405" s="215">
        <f>IF(N405="sníž. přenesená",J405,0)</f>
        <v>0</v>
      </c>
      <c r="BI405" s="215">
        <f>IF(N405="nulová",J405,0)</f>
        <v>0</v>
      </c>
      <c r="BJ405" s="20" t="s">
        <v>146</v>
      </c>
      <c r="BK405" s="215">
        <f>ROUND(I405*H405,2)</f>
        <v>0</v>
      </c>
      <c r="BL405" s="20" t="s">
        <v>223</v>
      </c>
      <c r="BM405" s="214" t="s">
        <v>832</v>
      </c>
    </row>
    <row r="406" s="2" customFormat="1">
      <c r="A406" s="41"/>
      <c r="B406" s="42"/>
      <c r="C406" s="43"/>
      <c r="D406" s="216" t="s">
        <v>148</v>
      </c>
      <c r="E406" s="43"/>
      <c r="F406" s="217" t="s">
        <v>833</v>
      </c>
      <c r="G406" s="43"/>
      <c r="H406" s="43"/>
      <c r="I406" s="218"/>
      <c r="J406" s="43"/>
      <c r="K406" s="43"/>
      <c r="L406" s="47"/>
      <c r="M406" s="219"/>
      <c r="N406" s="220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148</v>
      </c>
      <c r="AU406" s="20" t="s">
        <v>146</v>
      </c>
    </row>
    <row r="407" s="12" customFormat="1" ht="22.8" customHeight="1">
      <c r="A407" s="12"/>
      <c r="B407" s="187"/>
      <c r="C407" s="188"/>
      <c r="D407" s="189" t="s">
        <v>70</v>
      </c>
      <c r="E407" s="201" t="s">
        <v>834</v>
      </c>
      <c r="F407" s="201" t="s">
        <v>835</v>
      </c>
      <c r="G407" s="188"/>
      <c r="H407" s="188"/>
      <c r="I407" s="191"/>
      <c r="J407" s="202">
        <f>BK407</f>
        <v>0</v>
      </c>
      <c r="K407" s="188"/>
      <c r="L407" s="193"/>
      <c r="M407" s="194"/>
      <c r="N407" s="195"/>
      <c r="O407" s="195"/>
      <c r="P407" s="196">
        <f>SUM(P408:P422)</f>
        <v>0</v>
      </c>
      <c r="Q407" s="195"/>
      <c r="R407" s="196">
        <f>SUM(R408:R422)</f>
        <v>0.00396</v>
      </c>
      <c r="S407" s="195"/>
      <c r="T407" s="197">
        <f>SUM(T408:T422)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198" t="s">
        <v>146</v>
      </c>
      <c r="AT407" s="199" t="s">
        <v>70</v>
      </c>
      <c r="AU407" s="199" t="s">
        <v>79</v>
      </c>
      <c r="AY407" s="198" t="s">
        <v>137</v>
      </c>
      <c r="BK407" s="200">
        <f>SUM(BK408:BK422)</f>
        <v>0</v>
      </c>
    </row>
    <row r="408" s="2" customFormat="1" ht="16.5" customHeight="1">
      <c r="A408" s="41"/>
      <c r="B408" s="42"/>
      <c r="C408" s="203" t="s">
        <v>836</v>
      </c>
      <c r="D408" s="203" t="s">
        <v>140</v>
      </c>
      <c r="E408" s="204" t="s">
        <v>837</v>
      </c>
      <c r="F408" s="205" t="s">
        <v>838</v>
      </c>
      <c r="G408" s="206" t="s">
        <v>260</v>
      </c>
      <c r="H408" s="207">
        <v>45</v>
      </c>
      <c r="I408" s="208"/>
      <c r="J408" s="209">
        <f>ROUND(I408*H408,2)</f>
        <v>0</v>
      </c>
      <c r="K408" s="205" t="s">
        <v>144</v>
      </c>
      <c r="L408" s="47"/>
      <c r="M408" s="210" t="s">
        <v>19</v>
      </c>
      <c r="N408" s="211" t="s">
        <v>43</v>
      </c>
      <c r="O408" s="87"/>
      <c r="P408" s="212">
        <f>O408*H408</f>
        <v>0</v>
      </c>
      <c r="Q408" s="212">
        <v>0</v>
      </c>
      <c r="R408" s="212">
        <f>Q408*H408</f>
        <v>0</v>
      </c>
      <c r="S408" s="212">
        <v>0</v>
      </c>
      <c r="T408" s="213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14" t="s">
        <v>223</v>
      </c>
      <c r="AT408" s="214" t="s">
        <v>140</v>
      </c>
      <c r="AU408" s="214" t="s">
        <v>146</v>
      </c>
      <c r="AY408" s="20" t="s">
        <v>137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20" t="s">
        <v>146</v>
      </c>
      <c r="BK408" s="215">
        <f>ROUND(I408*H408,2)</f>
        <v>0</v>
      </c>
      <c r="BL408" s="20" t="s">
        <v>223</v>
      </c>
      <c r="BM408" s="214" t="s">
        <v>839</v>
      </c>
    </row>
    <row r="409" s="2" customFormat="1">
      <c r="A409" s="41"/>
      <c r="B409" s="42"/>
      <c r="C409" s="43"/>
      <c r="D409" s="216" t="s">
        <v>148</v>
      </c>
      <c r="E409" s="43"/>
      <c r="F409" s="217" t="s">
        <v>840</v>
      </c>
      <c r="G409" s="43"/>
      <c r="H409" s="43"/>
      <c r="I409" s="218"/>
      <c r="J409" s="43"/>
      <c r="K409" s="43"/>
      <c r="L409" s="47"/>
      <c r="M409" s="219"/>
      <c r="N409" s="220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148</v>
      </c>
      <c r="AU409" s="20" t="s">
        <v>146</v>
      </c>
    </row>
    <row r="410" s="2" customFormat="1" ht="16.5" customHeight="1">
      <c r="A410" s="41"/>
      <c r="B410" s="42"/>
      <c r="C410" s="233" t="s">
        <v>841</v>
      </c>
      <c r="D410" s="233" t="s">
        <v>157</v>
      </c>
      <c r="E410" s="234" t="s">
        <v>842</v>
      </c>
      <c r="F410" s="235" t="s">
        <v>843</v>
      </c>
      <c r="G410" s="236" t="s">
        <v>260</v>
      </c>
      <c r="H410" s="237">
        <v>54</v>
      </c>
      <c r="I410" s="238"/>
      <c r="J410" s="239">
        <f>ROUND(I410*H410,2)</f>
        <v>0</v>
      </c>
      <c r="K410" s="235" t="s">
        <v>144</v>
      </c>
      <c r="L410" s="240"/>
      <c r="M410" s="241" t="s">
        <v>19</v>
      </c>
      <c r="N410" s="242" t="s">
        <v>43</v>
      </c>
      <c r="O410" s="87"/>
      <c r="P410" s="212">
        <f>O410*H410</f>
        <v>0</v>
      </c>
      <c r="Q410" s="212">
        <v>5.0000000000000002E-05</v>
      </c>
      <c r="R410" s="212">
        <f>Q410*H410</f>
        <v>0.0027000000000000001</v>
      </c>
      <c r="S410" s="212">
        <v>0</v>
      </c>
      <c r="T410" s="213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4" t="s">
        <v>304</v>
      </c>
      <c r="AT410" s="214" t="s">
        <v>157</v>
      </c>
      <c r="AU410" s="214" t="s">
        <v>146</v>
      </c>
      <c r="AY410" s="20" t="s">
        <v>137</v>
      </c>
      <c r="BE410" s="215">
        <f>IF(N410="základní",J410,0)</f>
        <v>0</v>
      </c>
      <c r="BF410" s="215">
        <f>IF(N410="snížená",J410,0)</f>
        <v>0</v>
      </c>
      <c r="BG410" s="215">
        <f>IF(N410="zákl. přenesená",J410,0)</f>
        <v>0</v>
      </c>
      <c r="BH410" s="215">
        <f>IF(N410="sníž. přenesená",J410,0)</f>
        <v>0</v>
      </c>
      <c r="BI410" s="215">
        <f>IF(N410="nulová",J410,0)</f>
        <v>0</v>
      </c>
      <c r="BJ410" s="20" t="s">
        <v>146</v>
      </c>
      <c r="BK410" s="215">
        <f>ROUND(I410*H410,2)</f>
        <v>0</v>
      </c>
      <c r="BL410" s="20" t="s">
        <v>223</v>
      </c>
      <c r="BM410" s="214" t="s">
        <v>844</v>
      </c>
    </row>
    <row r="411" s="13" customFormat="1">
      <c r="A411" s="13"/>
      <c r="B411" s="221"/>
      <c r="C411" s="222"/>
      <c r="D411" s="223" t="s">
        <v>150</v>
      </c>
      <c r="E411" s="224" t="s">
        <v>19</v>
      </c>
      <c r="F411" s="225" t="s">
        <v>845</v>
      </c>
      <c r="G411" s="222"/>
      <c r="H411" s="226">
        <v>54</v>
      </c>
      <c r="I411" s="227"/>
      <c r="J411" s="222"/>
      <c r="K411" s="222"/>
      <c r="L411" s="228"/>
      <c r="M411" s="229"/>
      <c r="N411" s="230"/>
      <c r="O411" s="230"/>
      <c r="P411" s="230"/>
      <c r="Q411" s="230"/>
      <c r="R411" s="230"/>
      <c r="S411" s="230"/>
      <c r="T411" s="23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2" t="s">
        <v>150</v>
      </c>
      <c r="AU411" s="232" t="s">
        <v>146</v>
      </c>
      <c r="AV411" s="13" t="s">
        <v>146</v>
      </c>
      <c r="AW411" s="13" t="s">
        <v>32</v>
      </c>
      <c r="AX411" s="13" t="s">
        <v>71</v>
      </c>
      <c r="AY411" s="232" t="s">
        <v>137</v>
      </c>
    </row>
    <row r="412" s="15" customFormat="1">
      <c r="A412" s="15"/>
      <c r="B412" s="254"/>
      <c r="C412" s="255"/>
      <c r="D412" s="223" t="s">
        <v>150</v>
      </c>
      <c r="E412" s="256" t="s">
        <v>19</v>
      </c>
      <c r="F412" s="257" t="s">
        <v>338</v>
      </c>
      <c r="G412" s="255"/>
      <c r="H412" s="258">
        <v>54</v>
      </c>
      <c r="I412" s="259"/>
      <c r="J412" s="255"/>
      <c r="K412" s="255"/>
      <c r="L412" s="260"/>
      <c r="M412" s="261"/>
      <c r="N412" s="262"/>
      <c r="O412" s="262"/>
      <c r="P412" s="262"/>
      <c r="Q412" s="262"/>
      <c r="R412" s="262"/>
      <c r="S412" s="262"/>
      <c r="T412" s="263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4" t="s">
        <v>150</v>
      </c>
      <c r="AU412" s="264" t="s">
        <v>146</v>
      </c>
      <c r="AV412" s="15" t="s">
        <v>145</v>
      </c>
      <c r="AW412" s="15" t="s">
        <v>32</v>
      </c>
      <c r="AX412" s="15" t="s">
        <v>79</v>
      </c>
      <c r="AY412" s="264" t="s">
        <v>137</v>
      </c>
    </row>
    <row r="413" s="2" customFormat="1" ht="16.5" customHeight="1">
      <c r="A413" s="41"/>
      <c r="B413" s="42"/>
      <c r="C413" s="203" t="s">
        <v>846</v>
      </c>
      <c r="D413" s="203" t="s">
        <v>140</v>
      </c>
      <c r="E413" s="204" t="s">
        <v>847</v>
      </c>
      <c r="F413" s="205" t="s">
        <v>848</v>
      </c>
      <c r="G413" s="206" t="s">
        <v>154</v>
      </c>
      <c r="H413" s="207">
        <v>1</v>
      </c>
      <c r="I413" s="208"/>
      <c r="J413" s="209">
        <f>ROUND(I413*H413,2)</f>
        <v>0</v>
      </c>
      <c r="K413" s="205" t="s">
        <v>144</v>
      </c>
      <c r="L413" s="47"/>
      <c r="M413" s="210" t="s">
        <v>19</v>
      </c>
      <c r="N413" s="211" t="s">
        <v>43</v>
      </c>
      <c r="O413" s="87"/>
      <c r="P413" s="212">
        <f>O413*H413</f>
        <v>0</v>
      </c>
      <c r="Q413" s="212">
        <v>0</v>
      </c>
      <c r="R413" s="212">
        <f>Q413*H413</f>
        <v>0</v>
      </c>
      <c r="S413" s="212">
        <v>0</v>
      </c>
      <c r="T413" s="213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14" t="s">
        <v>223</v>
      </c>
      <c r="AT413" s="214" t="s">
        <v>140</v>
      </c>
      <c r="AU413" s="214" t="s">
        <v>146</v>
      </c>
      <c r="AY413" s="20" t="s">
        <v>137</v>
      </c>
      <c r="BE413" s="215">
        <f>IF(N413="základní",J413,0)</f>
        <v>0</v>
      </c>
      <c r="BF413" s="215">
        <f>IF(N413="snížená",J413,0)</f>
        <v>0</v>
      </c>
      <c r="BG413" s="215">
        <f>IF(N413="zákl. přenesená",J413,0)</f>
        <v>0</v>
      </c>
      <c r="BH413" s="215">
        <f>IF(N413="sníž. přenesená",J413,0)</f>
        <v>0</v>
      </c>
      <c r="BI413" s="215">
        <f>IF(N413="nulová",J413,0)</f>
        <v>0</v>
      </c>
      <c r="BJ413" s="20" t="s">
        <v>146</v>
      </c>
      <c r="BK413" s="215">
        <f>ROUND(I413*H413,2)</f>
        <v>0</v>
      </c>
      <c r="BL413" s="20" t="s">
        <v>223</v>
      </c>
      <c r="BM413" s="214" t="s">
        <v>849</v>
      </c>
    </row>
    <row r="414" s="2" customFormat="1">
      <c r="A414" s="41"/>
      <c r="B414" s="42"/>
      <c r="C414" s="43"/>
      <c r="D414" s="216" t="s">
        <v>148</v>
      </c>
      <c r="E414" s="43"/>
      <c r="F414" s="217" t="s">
        <v>850</v>
      </c>
      <c r="G414" s="43"/>
      <c r="H414" s="43"/>
      <c r="I414" s="218"/>
      <c r="J414" s="43"/>
      <c r="K414" s="43"/>
      <c r="L414" s="47"/>
      <c r="M414" s="219"/>
      <c r="N414" s="220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148</v>
      </c>
      <c r="AU414" s="20" t="s">
        <v>146</v>
      </c>
    </row>
    <row r="415" s="2" customFormat="1" ht="16.5" customHeight="1">
      <c r="A415" s="41"/>
      <c r="B415" s="42"/>
      <c r="C415" s="233" t="s">
        <v>851</v>
      </c>
      <c r="D415" s="233" t="s">
        <v>157</v>
      </c>
      <c r="E415" s="234" t="s">
        <v>852</v>
      </c>
      <c r="F415" s="235" t="s">
        <v>853</v>
      </c>
      <c r="G415" s="236" t="s">
        <v>154</v>
      </c>
      <c r="H415" s="237">
        <v>1</v>
      </c>
      <c r="I415" s="238"/>
      <c r="J415" s="239">
        <f>ROUND(I415*H415,2)</f>
        <v>0</v>
      </c>
      <c r="K415" s="235" t="s">
        <v>144</v>
      </c>
      <c r="L415" s="240"/>
      <c r="M415" s="241" t="s">
        <v>19</v>
      </c>
      <c r="N415" s="242" t="s">
        <v>43</v>
      </c>
      <c r="O415" s="87"/>
      <c r="P415" s="212">
        <f>O415*H415</f>
        <v>0</v>
      </c>
      <c r="Q415" s="212">
        <v>0.00025999999999999998</v>
      </c>
      <c r="R415" s="212">
        <f>Q415*H415</f>
        <v>0.00025999999999999998</v>
      </c>
      <c r="S415" s="212">
        <v>0</v>
      </c>
      <c r="T415" s="213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4" t="s">
        <v>304</v>
      </c>
      <c r="AT415" s="214" t="s">
        <v>157</v>
      </c>
      <c r="AU415" s="214" t="s">
        <v>146</v>
      </c>
      <c r="AY415" s="20" t="s">
        <v>137</v>
      </c>
      <c r="BE415" s="215">
        <f>IF(N415="základní",J415,0)</f>
        <v>0</v>
      </c>
      <c r="BF415" s="215">
        <f>IF(N415="snížená",J415,0)</f>
        <v>0</v>
      </c>
      <c r="BG415" s="215">
        <f>IF(N415="zákl. přenesená",J415,0)</f>
        <v>0</v>
      </c>
      <c r="BH415" s="215">
        <f>IF(N415="sníž. přenesená",J415,0)</f>
        <v>0</v>
      </c>
      <c r="BI415" s="215">
        <f>IF(N415="nulová",J415,0)</f>
        <v>0</v>
      </c>
      <c r="BJ415" s="20" t="s">
        <v>146</v>
      </c>
      <c r="BK415" s="215">
        <f>ROUND(I415*H415,2)</f>
        <v>0</v>
      </c>
      <c r="BL415" s="20" t="s">
        <v>223</v>
      </c>
      <c r="BM415" s="214" t="s">
        <v>854</v>
      </c>
    </row>
    <row r="416" s="2" customFormat="1" ht="16.5" customHeight="1">
      <c r="A416" s="41"/>
      <c r="B416" s="42"/>
      <c r="C416" s="203" t="s">
        <v>855</v>
      </c>
      <c r="D416" s="203" t="s">
        <v>140</v>
      </c>
      <c r="E416" s="204" t="s">
        <v>856</v>
      </c>
      <c r="F416" s="205" t="s">
        <v>857</v>
      </c>
      <c r="G416" s="206" t="s">
        <v>154</v>
      </c>
      <c r="H416" s="207">
        <v>1</v>
      </c>
      <c r="I416" s="208"/>
      <c r="J416" s="209">
        <f>ROUND(I416*H416,2)</f>
        <v>0</v>
      </c>
      <c r="K416" s="205" t="s">
        <v>144</v>
      </c>
      <c r="L416" s="47"/>
      <c r="M416" s="210" t="s">
        <v>19</v>
      </c>
      <c r="N416" s="211" t="s">
        <v>43</v>
      </c>
      <c r="O416" s="87"/>
      <c r="P416" s="212">
        <f>O416*H416</f>
        <v>0</v>
      </c>
      <c r="Q416" s="212">
        <v>0</v>
      </c>
      <c r="R416" s="212">
        <f>Q416*H416</f>
        <v>0</v>
      </c>
      <c r="S416" s="212">
        <v>0</v>
      </c>
      <c r="T416" s="213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4" t="s">
        <v>223</v>
      </c>
      <c r="AT416" s="214" t="s">
        <v>140</v>
      </c>
      <c r="AU416" s="214" t="s">
        <v>146</v>
      </c>
      <c r="AY416" s="20" t="s">
        <v>137</v>
      </c>
      <c r="BE416" s="215">
        <f>IF(N416="základní",J416,0)</f>
        <v>0</v>
      </c>
      <c r="BF416" s="215">
        <f>IF(N416="snížená",J416,0)</f>
        <v>0</v>
      </c>
      <c r="BG416" s="215">
        <f>IF(N416="zákl. přenesená",J416,0)</f>
        <v>0</v>
      </c>
      <c r="BH416" s="215">
        <f>IF(N416="sníž. přenesená",J416,0)</f>
        <v>0</v>
      </c>
      <c r="BI416" s="215">
        <f>IF(N416="nulová",J416,0)</f>
        <v>0</v>
      </c>
      <c r="BJ416" s="20" t="s">
        <v>146</v>
      </c>
      <c r="BK416" s="215">
        <f>ROUND(I416*H416,2)</f>
        <v>0</v>
      </c>
      <c r="BL416" s="20" t="s">
        <v>223</v>
      </c>
      <c r="BM416" s="214" t="s">
        <v>858</v>
      </c>
    </row>
    <row r="417" s="2" customFormat="1">
      <c r="A417" s="41"/>
      <c r="B417" s="42"/>
      <c r="C417" s="43"/>
      <c r="D417" s="216" t="s">
        <v>148</v>
      </c>
      <c r="E417" s="43"/>
      <c r="F417" s="217" t="s">
        <v>859</v>
      </c>
      <c r="G417" s="43"/>
      <c r="H417" s="43"/>
      <c r="I417" s="218"/>
      <c r="J417" s="43"/>
      <c r="K417" s="43"/>
      <c r="L417" s="47"/>
      <c r="M417" s="219"/>
      <c r="N417" s="220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148</v>
      </c>
      <c r="AU417" s="20" t="s">
        <v>146</v>
      </c>
    </row>
    <row r="418" s="2" customFormat="1" ht="16.5" customHeight="1">
      <c r="A418" s="41"/>
      <c r="B418" s="42"/>
      <c r="C418" s="233" t="s">
        <v>860</v>
      </c>
      <c r="D418" s="233" t="s">
        <v>157</v>
      </c>
      <c r="E418" s="234" t="s">
        <v>861</v>
      </c>
      <c r="F418" s="235" t="s">
        <v>862</v>
      </c>
      <c r="G418" s="236" t="s">
        <v>154</v>
      </c>
      <c r="H418" s="237">
        <v>1</v>
      </c>
      <c r="I418" s="238"/>
      <c r="J418" s="239">
        <f>ROUND(I418*H418,2)</f>
        <v>0</v>
      </c>
      <c r="K418" s="235" t="s">
        <v>144</v>
      </c>
      <c r="L418" s="240"/>
      <c r="M418" s="241" t="s">
        <v>19</v>
      </c>
      <c r="N418" s="242" t="s">
        <v>43</v>
      </c>
      <c r="O418" s="87"/>
      <c r="P418" s="212">
        <f>O418*H418</f>
        <v>0</v>
      </c>
      <c r="Q418" s="212">
        <v>0.001</v>
      </c>
      <c r="R418" s="212">
        <f>Q418*H418</f>
        <v>0.001</v>
      </c>
      <c r="S418" s="212">
        <v>0</v>
      </c>
      <c r="T418" s="213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14" t="s">
        <v>304</v>
      </c>
      <c r="AT418" s="214" t="s">
        <v>157</v>
      </c>
      <c r="AU418" s="214" t="s">
        <v>146</v>
      </c>
      <c r="AY418" s="20" t="s">
        <v>137</v>
      </c>
      <c r="BE418" s="215">
        <f>IF(N418="základní",J418,0)</f>
        <v>0</v>
      </c>
      <c r="BF418" s="215">
        <f>IF(N418="snížená",J418,0)</f>
        <v>0</v>
      </c>
      <c r="BG418" s="215">
        <f>IF(N418="zákl. přenesená",J418,0)</f>
        <v>0</v>
      </c>
      <c r="BH418" s="215">
        <f>IF(N418="sníž. přenesená",J418,0)</f>
        <v>0</v>
      </c>
      <c r="BI418" s="215">
        <f>IF(N418="nulová",J418,0)</f>
        <v>0</v>
      </c>
      <c r="BJ418" s="20" t="s">
        <v>146</v>
      </c>
      <c r="BK418" s="215">
        <f>ROUND(I418*H418,2)</f>
        <v>0</v>
      </c>
      <c r="BL418" s="20" t="s">
        <v>223</v>
      </c>
      <c r="BM418" s="214" t="s">
        <v>863</v>
      </c>
    </row>
    <row r="419" s="2" customFormat="1" ht="16.5" customHeight="1">
      <c r="A419" s="41"/>
      <c r="B419" s="42"/>
      <c r="C419" s="203" t="s">
        <v>864</v>
      </c>
      <c r="D419" s="203" t="s">
        <v>140</v>
      </c>
      <c r="E419" s="204" t="s">
        <v>865</v>
      </c>
      <c r="F419" s="205" t="s">
        <v>866</v>
      </c>
      <c r="G419" s="206" t="s">
        <v>154</v>
      </c>
      <c r="H419" s="207">
        <v>2</v>
      </c>
      <c r="I419" s="208"/>
      <c r="J419" s="209">
        <f>ROUND(I419*H419,2)</f>
        <v>0</v>
      </c>
      <c r="K419" s="205" t="s">
        <v>144</v>
      </c>
      <c r="L419" s="47"/>
      <c r="M419" s="210" t="s">
        <v>19</v>
      </c>
      <c r="N419" s="211" t="s">
        <v>43</v>
      </c>
      <c r="O419" s="87"/>
      <c r="P419" s="212">
        <f>O419*H419</f>
        <v>0</v>
      </c>
      <c r="Q419" s="212">
        <v>0</v>
      </c>
      <c r="R419" s="212">
        <f>Q419*H419</f>
        <v>0</v>
      </c>
      <c r="S419" s="212">
        <v>0</v>
      </c>
      <c r="T419" s="213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14" t="s">
        <v>223</v>
      </c>
      <c r="AT419" s="214" t="s">
        <v>140</v>
      </c>
      <c r="AU419" s="214" t="s">
        <v>146</v>
      </c>
      <c r="AY419" s="20" t="s">
        <v>137</v>
      </c>
      <c r="BE419" s="215">
        <f>IF(N419="základní",J419,0)</f>
        <v>0</v>
      </c>
      <c r="BF419" s="215">
        <f>IF(N419="snížená",J419,0)</f>
        <v>0</v>
      </c>
      <c r="BG419" s="215">
        <f>IF(N419="zákl. přenesená",J419,0)</f>
        <v>0</v>
      </c>
      <c r="BH419" s="215">
        <f>IF(N419="sníž. přenesená",J419,0)</f>
        <v>0</v>
      </c>
      <c r="BI419" s="215">
        <f>IF(N419="nulová",J419,0)</f>
        <v>0</v>
      </c>
      <c r="BJ419" s="20" t="s">
        <v>146</v>
      </c>
      <c r="BK419" s="215">
        <f>ROUND(I419*H419,2)</f>
        <v>0</v>
      </c>
      <c r="BL419" s="20" t="s">
        <v>223</v>
      </c>
      <c r="BM419" s="214" t="s">
        <v>867</v>
      </c>
    </row>
    <row r="420" s="2" customFormat="1">
      <c r="A420" s="41"/>
      <c r="B420" s="42"/>
      <c r="C420" s="43"/>
      <c r="D420" s="216" t="s">
        <v>148</v>
      </c>
      <c r="E420" s="43"/>
      <c r="F420" s="217" t="s">
        <v>868</v>
      </c>
      <c r="G420" s="43"/>
      <c r="H420" s="43"/>
      <c r="I420" s="218"/>
      <c r="J420" s="43"/>
      <c r="K420" s="43"/>
      <c r="L420" s="47"/>
      <c r="M420" s="219"/>
      <c r="N420" s="220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148</v>
      </c>
      <c r="AU420" s="20" t="s">
        <v>146</v>
      </c>
    </row>
    <row r="421" s="2" customFormat="1" ht="24.15" customHeight="1">
      <c r="A421" s="41"/>
      <c r="B421" s="42"/>
      <c r="C421" s="203" t="s">
        <v>869</v>
      </c>
      <c r="D421" s="203" t="s">
        <v>140</v>
      </c>
      <c r="E421" s="204" t="s">
        <v>870</v>
      </c>
      <c r="F421" s="205" t="s">
        <v>871</v>
      </c>
      <c r="G421" s="206" t="s">
        <v>423</v>
      </c>
      <c r="H421" s="265"/>
      <c r="I421" s="208"/>
      <c r="J421" s="209">
        <f>ROUND(I421*H421,2)</f>
        <v>0</v>
      </c>
      <c r="K421" s="205" t="s">
        <v>144</v>
      </c>
      <c r="L421" s="47"/>
      <c r="M421" s="210" t="s">
        <v>19</v>
      </c>
      <c r="N421" s="211" t="s">
        <v>43</v>
      </c>
      <c r="O421" s="87"/>
      <c r="P421" s="212">
        <f>O421*H421</f>
        <v>0</v>
      </c>
      <c r="Q421" s="212">
        <v>0</v>
      </c>
      <c r="R421" s="212">
        <f>Q421*H421</f>
        <v>0</v>
      </c>
      <c r="S421" s="212">
        <v>0</v>
      </c>
      <c r="T421" s="213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14" t="s">
        <v>223</v>
      </c>
      <c r="AT421" s="214" t="s">
        <v>140</v>
      </c>
      <c r="AU421" s="214" t="s">
        <v>146</v>
      </c>
      <c r="AY421" s="20" t="s">
        <v>137</v>
      </c>
      <c r="BE421" s="215">
        <f>IF(N421="základní",J421,0)</f>
        <v>0</v>
      </c>
      <c r="BF421" s="215">
        <f>IF(N421="snížená",J421,0)</f>
        <v>0</v>
      </c>
      <c r="BG421" s="215">
        <f>IF(N421="zákl. přenesená",J421,0)</f>
        <v>0</v>
      </c>
      <c r="BH421" s="215">
        <f>IF(N421="sníž. přenesená",J421,0)</f>
        <v>0</v>
      </c>
      <c r="BI421" s="215">
        <f>IF(N421="nulová",J421,0)</f>
        <v>0</v>
      </c>
      <c r="BJ421" s="20" t="s">
        <v>146</v>
      </c>
      <c r="BK421" s="215">
        <f>ROUND(I421*H421,2)</f>
        <v>0</v>
      </c>
      <c r="BL421" s="20" t="s">
        <v>223</v>
      </c>
      <c r="BM421" s="214" t="s">
        <v>872</v>
      </c>
    </row>
    <row r="422" s="2" customFormat="1">
      <c r="A422" s="41"/>
      <c r="B422" s="42"/>
      <c r="C422" s="43"/>
      <c r="D422" s="216" t="s">
        <v>148</v>
      </c>
      <c r="E422" s="43"/>
      <c r="F422" s="217" t="s">
        <v>873</v>
      </c>
      <c r="G422" s="43"/>
      <c r="H422" s="43"/>
      <c r="I422" s="218"/>
      <c r="J422" s="43"/>
      <c r="K422" s="43"/>
      <c r="L422" s="47"/>
      <c r="M422" s="219"/>
      <c r="N422" s="220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148</v>
      </c>
      <c r="AU422" s="20" t="s">
        <v>146</v>
      </c>
    </row>
    <row r="423" s="12" customFormat="1" ht="22.8" customHeight="1">
      <c r="A423" s="12"/>
      <c r="B423" s="187"/>
      <c r="C423" s="188"/>
      <c r="D423" s="189" t="s">
        <v>70</v>
      </c>
      <c r="E423" s="201" t="s">
        <v>874</v>
      </c>
      <c r="F423" s="201" t="s">
        <v>875</v>
      </c>
      <c r="G423" s="188"/>
      <c r="H423" s="188"/>
      <c r="I423" s="191"/>
      <c r="J423" s="202">
        <f>BK423</f>
        <v>0</v>
      </c>
      <c r="K423" s="188"/>
      <c r="L423" s="193"/>
      <c r="M423" s="194"/>
      <c r="N423" s="195"/>
      <c r="O423" s="195"/>
      <c r="P423" s="196">
        <f>SUM(P424:P431)</f>
        <v>0</v>
      </c>
      <c r="Q423" s="195"/>
      <c r="R423" s="196">
        <f>SUM(R424:R431)</f>
        <v>0.01154</v>
      </c>
      <c r="S423" s="195"/>
      <c r="T423" s="197">
        <f>SUM(T424:T431)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198" t="s">
        <v>146</v>
      </c>
      <c r="AT423" s="199" t="s">
        <v>70</v>
      </c>
      <c r="AU423" s="199" t="s">
        <v>79</v>
      </c>
      <c r="AY423" s="198" t="s">
        <v>137</v>
      </c>
      <c r="BK423" s="200">
        <f>SUM(BK424:BK431)</f>
        <v>0</v>
      </c>
    </row>
    <row r="424" s="2" customFormat="1" ht="16.5" customHeight="1">
      <c r="A424" s="41"/>
      <c r="B424" s="42"/>
      <c r="C424" s="203" t="s">
        <v>876</v>
      </c>
      <c r="D424" s="203" t="s">
        <v>140</v>
      </c>
      <c r="E424" s="204" t="s">
        <v>877</v>
      </c>
      <c r="F424" s="205" t="s">
        <v>878</v>
      </c>
      <c r="G424" s="206" t="s">
        <v>154</v>
      </c>
      <c r="H424" s="207">
        <v>2</v>
      </c>
      <c r="I424" s="208"/>
      <c r="J424" s="209">
        <f>ROUND(I424*H424,2)</f>
        <v>0</v>
      </c>
      <c r="K424" s="205" t="s">
        <v>144</v>
      </c>
      <c r="L424" s="47"/>
      <c r="M424" s="210" t="s">
        <v>19</v>
      </c>
      <c r="N424" s="211" t="s">
        <v>43</v>
      </c>
      <c r="O424" s="87"/>
      <c r="P424" s="212">
        <f>O424*H424</f>
        <v>0</v>
      </c>
      <c r="Q424" s="212">
        <v>0</v>
      </c>
      <c r="R424" s="212">
        <f>Q424*H424</f>
        <v>0</v>
      </c>
      <c r="S424" s="212">
        <v>0</v>
      </c>
      <c r="T424" s="213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4" t="s">
        <v>223</v>
      </c>
      <c r="AT424" s="214" t="s">
        <v>140</v>
      </c>
      <c r="AU424" s="214" t="s">
        <v>146</v>
      </c>
      <c r="AY424" s="20" t="s">
        <v>137</v>
      </c>
      <c r="BE424" s="215">
        <f>IF(N424="základní",J424,0)</f>
        <v>0</v>
      </c>
      <c r="BF424" s="215">
        <f>IF(N424="snížená",J424,0)</f>
        <v>0</v>
      </c>
      <c r="BG424" s="215">
        <f>IF(N424="zákl. přenesená",J424,0)</f>
        <v>0</v>
      </c>
      <c r="BH424" s="215">
        <f>IF(N424="sníž. přenesená",J424,0)</f>
        <v>0</v>
      </c>
      <c r="BI424" s="215">
        <f>IF(N424="nulová",J424,0)</f>
        <v>0</v>
      </c>
      <c r="BJ424" s="20" t="s">
        <v>146</v>
      </c>
      <c r="BK424" s="215">
        <f>ROUND(I424*H424,2)</f>
        <v>0</v>
      </c>
      <c r="BL424" s="20" t="s">
        <v>223</v>
      </c>
      <c r="BM424" s="214" t="s">
        <v>879</v>
      </c>
    </row>
    <row r="425" s="2" customFormat="1">
      <c r="A425" s="41"/>
      <c r="B425" s="42"/>
      <c r="C425" s="43"/>
      <c r="D425" s="216" t="s">
        <v>148</v>
      </c>
      <c r="E425" s="43"/>
      <c r="F425" s="217" t="s">
        <v>880</v>
      </c>
      <c r="G425" s="43"/>
      <c r="H425" s="43"/>
      <c r="I425" s="218"/>
      <c r="J425" s="43"/>
      <c r="K425" s="43"/>
      <c r="L425" s="47"/>
      <c r="M425" s="219"/>
      <c r="N425" s="220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148</v>
      </c>
      <c r="AU425" s="20" t="s">
        <v>146</v>
      </c>
    </row>
    <row r="426" s="2" customFormat="1" ht="16.5" customHeight="1">
      <c r="A426" s="41"/>
      <c r="B426" s="42"/>
      <c r="C426" s="233" t="s">
        <v>881</v>
      </c>
      <c r="D426" s="233" t="s">
        <v>157</v>
      </c>
      <c r="E426" s="234" t="s">
        <v>882</v>
      </c>
      <c r="F426" s="235" t="s">
        <v>883</v>
      </c>
      <c r="G426" s="236" t="s">
        <v>154</v>
      </c>
      <c r="H426" s="237">
        <v>2</v>
      </c>
      <c r="I426" s="238"/>
      <c r="J426" s="239">
        <f>ROUND(I426*H426,2)</f>
        <v>0</v>
      </c>
      <c r="K426" s="235" t="s">
        <v>144</v>
      </c>
      <c r="L426" s="240"/>
      <c r="M426" s="241" t="s">
        <v>19</v>
      </c>
      <c r="N426" s="242" t="s">
        <v>43</v>
      </c>
      <c r="O426" s="87"/>
      <c r="P426" s="212">
        <f>O426*H426</f>
        <v>0</v>
      </c>
      <c r="Q426" s="212">
        <v>0.00056999999999999998</v>
      </c>
      <c r="R426" s="212">
        <f>Q426*H426</f>
        <v>0.00114</v>
      </c>
      <c r="S426" s="212">
        <v>0</v>
      </c>
      <c r="T426" s="213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14" t="s">
        <v>304</v>
      </c>
      <c r="AT426" s="214" t="s">
        <v>157</v>
      </c>
      <c r="AU426" s="214" t="s">
        <v>146</v>
      </c>
      <c r="AY426" s="20" t="s">
        <v>137</v>
      </c>
      <c r="BE426" s="215">
        <f>IF(N426="základní",J426,0)</f>
        <v>0</v>
      </c>
      <c r="BF426" s="215">
        <f>IF(N426="snížená",J426,0)</f>
        <v>0</v>
      </c>
      <c r="BG426" s="215">
        <f>IF(N426="zákl. přenesená",J426,0)</f>
        <v>0</v>
      </c>
      <c r="BH426" s="215">
        <f>IF(N426="sníž. přenesená",J426,0)</f>
        <v>0</v>
      </c>
      <c r="BI426" s="215">
        <f>IF(N426="nulová",J426,0)</f>
        <v>0</v>
      </c>
      <c r="BJ426" s="20" t="s">
        <v>146</v>
      </c>
      <c r="BK426" s="215">
        <f>ROUND(I426*H426,2)</f>
        <v>0</v>
      </c>
      <c r="BL426" s="20" t="s">
        <v>223</v>
      </c>
      <c r="BM426" s="214" t="s">
        <v>884</v>
      </c>
    </row>
    <row r="427" s="2" customFormat="1" ht="16.5" customHeight="1">
      <c r="A427" s="41"/>
      <c r="B427" s="42"/>
      <c r="C427" s="203" t="s">
        <v>885</v>
      </c>
      <c r="D427" s="203" t="s">
        <v>140</v>
      </c>
      <c r="E427" s="204" t="s">
        <v>886</v>
      </c>
      <c r="F427" s="205" t="s">
        <v>887</v>
      </c>
      <c r="G427" s="206" t="s">
        <v>154</v>
      </c>
      <c r="H427" s="207">
        <v>1</v>
      </c>
      <c r="I427" s="208"/>
      <c r="J427" s="209">
        <f>ROUND(I427*H427,2)</f>
        <v>0</v>
      </c>
      <c r="K427" s="205" t="s">
        <v>144</v>
      </c>
      <c r="L427" s="47"/>
      <c r="M427" s="210" t="s">
        <v>19</v>
      </c>
      <c r="N427" s="211" t="s">
        <v>43</v>
      </c>
      <c r="O427" s="87"/>
      <c r="P427" s="212">
        <f>O427*H427</f>
        <v>0</v>
      </c>
      <c r="Q427" s="212">
        <v>0</v>
      </c>
      <c r="R427" s="212">
        <f>Q427*H427</f>
        <v>0</v>
      </c>
      <c r="S427" s="212">
        <v>0</v>
      </c>
      <c r="T427" s="213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14" t="s">
        <v>223</v>
      </c>
      <c r="AT427" s="214" t="s">
        <v>140</v>
      </c>
      <c r="AU427" s="214" t="s">
        <v>146</v>
      </c>
      <c r="AY427" s="20" t="s">
        <v>137</v>
      </c>
      <c r="BE427" s="215">
        <f>IF(N427="základní",J427,0)</f>
        <v>0</v>
      </c>
      <c r="BF427" s="215">
        <f>IF(N427="snížená",J427,0)</f>
        <v>0</v>
      </c>
      <c r="BG427" s="215">
        <f>IF(N427="zákl. přenesená",J427,0)</f>
        <v>0</v>
      </c>
      <c r="BH427" s="215">
        <f>IF(N427="sníž. přenesená",J427,0)</f>
        <v>0</v>
      </c>
      <c r="BI427" s="215">
        <f>IF(N427="nulová",J427,0)</f>
        <v>0</v>
      </c>
      <c r="BJ427" s="20" t="s">
        <v>146</v>
      </c>
      <c r="BK427" s="215">
        <f>ROUND(I427*H427,2)</f>
        <v>0</v>
      </c>
      <c r="BL427" s="20" t="s">
        <v>223</v>
      </c>
      <c r="BM427" s="214" t="s">
        <v>888</v>
      </c>
    </row>
    <row r="428" s="2" customFormat="1">
      <c r="A428" s="41"/>
      <c r="B428" s="42"/>
      <c r="C428" s="43"/>
      <c r="D428" s="216" t="s">
        <v>148</v>
      </c>
      <c r="E428" s="43"/>
      <c r="F428" s="217" t="s">
        <v>889</v>
      </c>
      <c r="G428" s="43"/>
      <c r="H428" s="43"/>
      <c r="I428" s="218"/>
      <c r="J428" s="43"/>
      <c r="K428" s="43"/>
      <c r="L428" s="47"/>
      <c r="M428" s="219"/>
      <c r="N428" s="220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148</v>
      </c>
      <c r="AU428" s="20" t="s">
        <v>146</v>
      </c>
    </row>
    <row r="429" s="2" customFormat="1" ht="16.5" customHeight="1">
      <c r="A429" s="41"/>
      <c r="B429" s="42"/>
      <c r="C429" s="233" t="s">
        <v>890</v>
      </c>
      <c r="D429" s="233" t="s">
        <v>157</v>
      </c>
      <c r="E429" s="234" t="s">
        <v>891</v>
      </c>
      <c r="F429" s="235" t="s">
        <v>892</v>
      </c>
      <c r="G429" s="236" t="s">
        <v>154</v>
      </c>
      <c r="H429" s="237">
        <v>1</v>
      </c>
      <c r="I429" s="238"/>
      <c r="J429" s="239">
        <f>ROUND(I429*H429,2)</f>
        <v>0</v>
      </c>
      <c r="K429" s="235" t="s">
        <v>144</v>
      </c>
      <c r="L429" s="240"/>
      <c r="M429" s="241" t="s">
        <v>19</v>
      </c>
      <c r="N429" s="242" t="s">
        <v>43</v>
      </c>
      <c r="O429" s="87"/>
      <c r="P429" s="212">
        <f>O429*H429</f>
        <v>0</v>
      </c>
      <c r="Q429" s="212">
        <v>0.0104</v>
      </c>
      <c r="R429" s="212">
        <f>Q429*H429</f>
        <v>0.0104</v>
      </c>
      <c r="S429" s="212">
        <v>0</v>
      </c>
      <c r="T429" s="213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14" t="s">
        <v>304</v>
      </c>
      <c r="AT429" s="214" t="s">
        <v>157</v>
      </c>
      <c r="AU429" s="214" t="s">
        <v>146</v>
      </c>
      <c r="AY429" s="20" t="s">
        <v>137</v>
      </c>
      <c r="BE429" s="215">
        <f>IF(N429="základní",J429,0)</f>
        <v>0</v>
      </c>
      <c r="BF429" s="215">
        <f>IF(N429="snížená",J429,0)</f>
        <v>0</v>
      </c>
      <c r="BG429" s="215">
        <f>IF(N429="zákl. přenesená",J429,0)</f>
        <v>0</v>
      </c>
      <c r="BH429" s="215">
        <f>IF(N429="sníž. přenesená",J429,0)</f>
        <v>0</v>
      </c>
      <c r="BI429" s="215">
        <f>IF(N429="nulová",J429,0)</f>
        <v>0</v>
      </c>
      <c r="BJ429" s="20" t="s">
        <v>146</v>
      </c>
      <c r="BK429" s="215">
        <f>ROUND(I429*H429,2)</f>
        <v>0</v>
      </c>
      <c r="BL429" s="20" t="s">
        <v>223</v>
      </c>
      <c r="BM429" s="214" t="s">
        <v>893</v>
      </c>
    </row>
    <row r="430" s="2" customFormat="1" ht="24.15" customHeight="1">
      <c r="A430" s="41"/>
      <c r="B430" s="42"/>
      <c r="C430" s="203" t="s">
        <v>894</v>
      </c>
      <c r="D430" s="203" t="s">
        <v>140</v>
      </c>
      <c r="E430" s="204" t="s">
        <v>895</v>
      </c>
      <c r="F430" s="205" t="s">
        <v>896</v>
      </c>
      <c r="G430" s="206" t="s">
        <v>423</v>
      </c>
      <c r="H430" s="265"/>
      <c r="I430" s="208"/>
      <c r="J430" s="209">
        <f>ROUND(I430*H430,2)</f>
        <v>0</v>
      </c>
      <c r="K430" s="205" t="s">
        <v>144</v>
      </c>
      <c r="L430" s="47"/>
      <c r="M430" s="210" t="s">
        <v>19</v>
      </c>
      <c r="N430" s="211" t="s">
        <v>43</v>
      </c>
      <c r="O430" s="87"/>
      <c r="P430" s="212">
        <f>O430*H430</f>
        <v>0</v>
      </c>
      <c r="Q430" s="212">
        <v>0</v>
      </c>
      <c r="R430" s="212">
        <f>Q430*H430</f>
        <v>0</v>
      </c>
      <c r="S430" s="212">
        <v>0</v>
      </c>
      <c r="T430" s="213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4" t="s">
        <v>223</v>
      </c>
      <c r="AT430" s="214" t="s">
        <v>140</v>
      </c>
      <c r="AU430" s="214" t="s">
        <v>146</v>
      </c>
      <c r="AY430" s="20" t="s">
        <v>137</v>
      </c>
      <c r="BE430" s="215">
        <f>IF(N430="základní",J430,0)</f>
        <v>0</v>
      </c>
      <c r="BF430" s="215">
        <f>IF(N430="snížená",J430,0)</f>
        <v>0</v>
      </c>
      <c r="BG430" s="215">
        <f>IF(N430="zákl. přenesená",J430,0)</f>
        <v>0</v>
      </c>
      <c r="BH430" s="215">
        <f>IF(N430="sníž. přenesená",J430,0)</f>
        <v>0</v>
      </c>
      <c r="BI430" s="215">
        <f>IF(N430="nulová",J430,0)</f>
        <v>0</v>
      </c>
      <c r="BJ430" s="20" t="s">
        <v>146</v>
      </c>
      <c r="BK430" s="215">
        <f>ROUND(I430*H430,2)</f>
        <v>0</v>
      </c>
      <c r="BL430" s="20" t="s">
        <v>223</v>
      </c>
      <c r="BM430" s="214" t="s">
        <v>897</v>
      </c>
    </row>
    <row r="431" s="2" customFormat="1">
      <c r="A431" s="41"/>
      <c r="B431" s="42"/>
      <c r="C431" s="43"/>
      <c r="D431" s="216" t="s">
        <v>148</v>
      </c>
      <c r="E431" s="43"/>
      <c r="F431" s="217" t="s">
        <v>898</v>
      </c>
      <c r="G431" s="43"/>
      <c r="H431" s="43"/>
      <c r="I431" s="218"/>
      <c r="J431" s="43"/>
      <c r="K431" s="43"/>
      <c r="L431" s="47"/>
      <c r="M431" s="219"/>
      <c r="N431" s="220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148</v>
      </c>
      <c r="AU431" s="20" t="s">
        <v>146</v>
      </c>
    </row>
    <row r="432" s="12" customFormat="1" ht="22.8" customHeight="1">
      <c r="A432" s="12"/>
      <c r="B432" s="187"/>
      <c r="C432" s="188"/>
      <c r="D432" s="189" t="s">
        <v>70</v>
      </c>
      <c r="E432" s="201" t="s">
        <v>899</v>
      </c>
      <c r="F432" s="201" t="s">
        <v>900</v>
      </c>
      <c r="G432" s="188"/>
      <c r="H432" s="188"/>
      <c r="I432" s="191"/>
      <c r="J432" s="202">
        <f>BK432</f>
        <v>0</v>
      </c>
      <c r="K432" s="188"/>
      <c r="L432" s="193"/>
      <c r="M432" s="194"/>
      <c r="N432" s="195"/>
      <c r="O432" s="195"/>
      <c r="P432" s="196">
        <f>SUM(P433:P436)</f>
        <v>0</v>
      </c>
      <c r="Q432" s="195"/>
      <c r="R432" s="196">
        <f>SUM(R433:R436)</f>
        <v>0.071385299999999999</v>
      </c>
      <c r="S432" s="195"/>
      <c r="T432" s="197">
        <f>SUM(T433:T436)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198" t="s">
        <v>146</v>
      </c>
      <c r="AT432" s="199" t="s">
        <v>70</v>
      </c>
      <c r="AU432" s="199" t="s">
        <v>79</v>
      </c>
      <c r="AY432" s="198" t="s">
        <v>137</v>
      </c>
      <c r="BK432" s="200">
        <f>SUM(BK433:BK436)</f>
        <v>0</v>
      </c>
    </row>
    <row r="433" s="2" customFormat="1" ht="24.15" customHeight="1">
      <c r="A433" s="41"/>
      <c r="B433" s="42"/>
      <c r="C433" s="203" t="s">
        <v>901</v>
      </c>
      <c r="D433" s="203" t="s">
        <v>140</v>
      </c>
      <c r="E433" s="204" t="s">
        <v>902</v>
      </c>
      <c r="F433" s="205" t="s">
        <v>903</v>
      </c>
      <c r="G433" s="206" t="s">
        <v>143</v>
      </c>
      <c r="H433" s="207">
        <v>5.6699999999999999</v>
      </c>
      <c r="I433" s="208"/>
      <c r="J433" s="209">
        <f>ROUND(I433*H433,2)</f>
        <v>0</v>
      </c>
      <c r="K433" s="205" t="s">
        <v>144</v>
      </c>
      <c r="L433" s="47"/>
      <c r="M433" s="210" t="s">
        <v>19</v>
      </c>
      <c r="N433" s="211" t="s">
        <v>43</v>
      </c>
      <c r="O433" s="87"/>
      <c r="P433" s="212">
        <f>O433*H433</f>
        <v>0</v>
      </c>
      <c r="Q433" s="212">
        <v>0.012590000000000001</v>
      </c>
      <c r="R433" s="212">
        <f>Q433*H433</f>
        <v>0.071385299999999999</v>
      </c>
      <c r="S433" s="212">
        <v>0</v>
      </c>
      <c r="T433" s="213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14" t="s">
        <v>223</v>
      </c>
      <c r="AT433" s="214" t="s">
        <v>140</v>
      </c>
      <c r="AU433" s="214" t="s">
        <v>146</v>
      </c>
      <c r="AY433" s="20" t="s">
        <v>137</v>
      </c>
      <c r="BE433" s="215">
        <f>IF(N433="základní",J433,0)</f>
        <v>0</v>
      </c>
      <c r="BF433" s="215">
        <f>IF(N433="snížená",J433,0)</f>
        <v>0</v>
      </c>
      <c r="BG433" s="215">
        <f>IF(N433="zákl. přenesená",J433,0)</f>
        <v>0</v>
      </c>
      <c r="BH433" s="215">
        <f>IF(N433="sníž. přenesená",J433,0)</f>
        <v>0</v>
      </c>
      <c r="BI433" s="215">
        <f>IF(N433="nulová",J433,0)</f>
        <v>0</v>
      </c>
      <c r="BJ433" s="20" t="s">
        <v>146</v>
      </c>
      <c r="BK433" s="215">
        <f>ROUND(I433*H433,2)</f>
        <v>0</v>
      </c>
      <c r="BL433" s="20" t="s">
        <v>223</v>
      </c>
      <c r="BM433" s="214" t="s">
        <v>904</v>
      </c>
    </row>
    <row r="434" s="2" customFormat="1">
      <c r="A434" s="41"/>
      <c r="B434" s="42"/>
      <c r="C434" s="43"/>
      <c r="D434" s="216" t="s">
        <v>148</v>
      </c>
      <c r="E434" s="43"/>
      <c r="F434" s="217" t="s">
        <v>905</v>
      </c>
      <c r="G434" s="43"/>
      <c r="H434" s="43"/>
      <c r="I434" s="218"/>
      <c r="J434" s="43"/>
      <c r="K434" s="43"/>
      <c r="L434" s="47"/>
      <c r="M434" s="219"/>
      <c r="N434" s="220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148</v>
      </c>
      <c r="AU434" s="20" t="s">
        <v>146</v>
      </c>
    </row>
    <row r="435" s="2" customFormat="1" ht="24.15" customHeight="1">
      <c r="A435" s="41"/>
      <c r="B435" s="42"/>
      <c r="C435" s="203" t="s">
        <v>906</v>
      </c>
      <c r="D435" s="203" t="s">
        <v>140</v>
      </c>
      <c r="E435" s="204" t="s">
        <v>907</v>
      </c>
      <c r="F435" s="205" t="s">
        <v>908</v>
      </c>
      <c r="G435" s="206" t="s">
        <v>354</v>
      </c>
      <c r="H435" s="207">
        <v>0.070999999999999994</v>
      </c>
      <c r="I435" s="208"/>
      <c r="J435" s="209">
        <f>ROUND(I435*H435,2)</f>
        <v>0</v>
      </c>
      <c r="K435" s="205" t="s">
        <v>144</v>
      </c>
      <c r="L435" s="47"/>
      <c r="M435" s="210" t="s">
        <v>19</v>
      </c>
      <c r="N435" s="211" t="s">
        <v>43</v>
      </c>
      <c r="O435" s="87"/>
      <c r="P435" s="212">
        <f>O435*H435</f>
        <v>0</v>
      </c>
      <c r="Q435" s="212">
        <v>0</v>
      </c>
      <c r="R435" s="212">
        <f>Q435*H435</f>
        <v>0</v>
      </c>
      <c r="S435" s="212">
        <v>0</v>
      </c>
      <c r="T435" s="213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14" t="s">
        <v>223</v>
      </c>
      <c r="AT435" s="214" t="s">
        <v>140</v>
      </c>
      <c r="AU435" s="214" t="s">
        <v>146</v>
      </c>
      <c r="AY435" s="20" t="s">
        <v>137</v>
      </c>
      <c r="BE435" s="215">
        <f>IF(N435="základní",J435,0)</f>
        <v>0</v>
      </c>
      <c r="BF435" s="215">
        <f>IF(N435="snížená",J435,0)</f>
        <v>0</v>
      </c>
      <c r="BG435" s="215">
        <f>IF(N435="zákl. přenesená",J435,0)</f>
        <v>0</v>
      </c>
      <c r="BH435" s="215">
        <f>IF(N435="sníž. přenesená",J435,0)</f>
        <v>0</v>
      </c>
      <c r="BI435" s="215">
        <f>IF(N435="nulová",J435,0)</f>
        <v>0</v>
      </c>
      <c r="BJ435" s="20" t="s">
        <v>146</v>
      </c>
      <c r="BK435" s="215">
        <f>ROUND(I435*H435,2)</f>
        <v>0</v>
      </c>
      <c r="BL435" s="20" t="s">
        <v>223</v>
      </c>
      <c r="BM435" s="214" t="s">
        <v>909</v>
      </c>
    </row>
    <row r="436" s="2" customFormat="1">
      <c r="A436" s="41"/>
      <c r="B436" s="42"/>
      <c r="C436" s="43"/>
      <c r="D436" s="216" t="s">
        <v>148</v>
      </c>
      <c r="E436" s="43"/>
      <c r="F436" s="217" t="s">
        <v>910</v>
      </c>
      <c r="G436" s="43"/>
      <c r="H436" s="43"/>
      <c r="I436" s="218"/>
      <c r="J436" s="43"/>
      <c r="K436" s="43"/>
      <c r="L436" s="47"/>
      <c r="M436" s="219"/>
      <c r="N436" s="220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148</v>
      </c>
      <c r="AU436" s="20" t="s">
        <v>146</v>
      </c>
    </row>
    <row r="437" s="12" customFormat="1" ht="22.8" customHeight="1">
      <c r="A437" s="12"/>
      <c r="B437" s="187"/>
      <c r="C437" s="188"/>
      <c r="D437" s="189" t="s">
        <v>70</v>
      </c>
      <c r="E437" s="201" t="s">
        <v>911</v>
      </c>
      <c r="F437" s="201" t="s">
        <v>912</v>
      </c>
      <c r="G437" s="188"/>
      <c r="H437" s="188"/>
      <c r="I437" s="191"/>
      <c r="J437" s="202">
        <f>BK437</f>
        <v>0</v>
      </c>
      <c r="K437" s="188"/>
      <c r="L437" s="193"/>
      <c r="M437" s="194"/>
      <c r="N437" s="195"/>
      <c r="O437" s="195"/>
      <c r="P437" s="196">
        <f>SUM(P438:P492)</f>
        <v>0</v>
      </c>
      <c r="Q437" s="195"/>
      <c r="R437" s="196">
        <f>SUM(R438:R492)</f>
        <v>0.12832000000000002</v>
      </c>
      <c r="S437" s="195"/>
      <c r="T437" s="197">
        <f>SUM(T438:T492)</f>
        <v>0.37579999999999997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198" t="s">
        <v>146</v>
      </c>
      <c r="AT437" s="199" t="s">
        <v>70</v>
      </c>
      <c r="AU437" s="199" t="s">
        <v>79</v>
      </c>
      <c r="AY437" s="198" t="s">
        <v>137</v>
      </c>
      <c r="BK437" s="200">
        <f>SUM(BK438:BK492)</f>
        <v>0</v>
      </c>
    </row>
    <row r="438" s="2" customFormat="1" ht="16.5" customHeight="1">
      <c r="A438" s="41"/>
      <c r="B438" s="42"/>
      <c r="C438" s="203" t="s">
        <v>913</v>
      </c>
      <c r="D438" s="203" t="s">
        <v>140</v>
      </c>
      <c r="E438" s="204" t="s">
        <v>914</v>
      </c>
      <c r="F438" s="205" t="s">
        <v>915</v>
      </c>
      <c r="G438" s="206" t="s">
        <v>154</v>
      </c>
      <c r="H438" s="207">
        <v>3</v>
      </c>
      <c r="I438" s="208"/>
      <c r="J438" s="209">
        <f>ROUND(I438*H438,2)</f>
        <v>0</v>
      </c>
      <c r="K438" s="205" t="s">
        <v>144</v>
      </c>
      <c r="L438" s="47"/>
      <c r="M438" s="210" t="s">
        <v>19</v>
      </c>
      <c r="N438" s="211" t="s">
        <v>43</v>
      </c>
      <c r="O438" s="87"/>
      <c r="P438" s="212">
        <f>O438*H438</f>
        <v>0</v>
      </c>
      <c r="Q438" s="212">
        <v>0</v>
      </c>
      <c r="R438" s="212">
        <f>Q438*H438</f>
        <v>0</v>
      </c>
      <c r="S438" s="212">
        <v>0.025000000000000001</v>
      </c>
      <c r="T438" s="213">
        <f>S438*H438</f>
        <v>0.075000000000000011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14" t="s">
        <v>223</v>
      </c>
      <c r="AT438" s="214" t="s">
        <v>140</v>
      </c>
      <c r="AU438" s="214" t="s">
        <v>146</v>
      </c>
      <c r="AY438" s="20" t="s">
        <v>137</v>
      </c>
      <c r="BE438" s="215">
        <f>IF(N438="základní",J438,0)</f>
        <v>0</v>
      </c>
      <c r="BF438" s="215">
        <f>IF(N438="snížená",J438,0)</f>
        <v>0</v>
      </c>
      <c r="BG438" s="215">
        <f>IF(N438="zákl. přenesená",J438,0)</f>
        <v>0</v>
      </c>
      <c r="BH438" s="215">
        <f>IF(N438="sníž. přenesená",J438,0)</f>
        <v>0</v>
      </c>
      <c r="BI438" s="215">
        <f>IF(N438="nulová",J438,0)</f>
        <v>0</v>
      </c>
      <c r="BJ438" s="20" t="s">
        <v>146</v>
      </c>
      <c r="BK438" s="215">
        <f>ROUND(I438*H438,2)</f>
        <v>0</v>
      </c>
      <c r="BL438" s="20" t="s">
        <v>223</v>
      </c>
      <c r="BM438" s="214" t="s">
        <v>916</v>
      </c>
    </row>
    <row r="439" s="2" customFormat="1">
      <c r="A439" s="41"/>
      <c r="B439" s="42"/>
      <c r="C439" s="43"/>
      <c r="D439" s="216" t="s">
        <v>148</v>
      </c>
      <c r="E439" s="43"/>
      <c r="F439" s="217" t="s">
        <v>917</v>
      </c>
      <c r="G439" s="43"/>
      <c r="H439" s="43"/>
      <c r="I439" s="218"/>
      <c r="J439" s="43"/>
      <c r="K439" s="43"/>
      <c r="L439" s="47"/>
      <c r="M439" s="219"/>
      <c r="N439" s="220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148</v>
      </c>
      <c r="AU439" s="20" t="s">
        <v>146</v>
      </c>
    </row>
    <row r="440" s="2" customFormat="1" ht="16.5" customHeight="1">
      <c r="A440" s="41"/>
      <c r="B440" s="42"/>
      <c r="C440" s="203" t="s">
        <v>918</v>
      </c>
      <c r="D440" s="203" t="s">
        <v>140</v>
      </c>
      <c r="E440" s="204" t="s">
        <v>919</v>
      </c>
      <c r="F440" s="205" t="s">
        <v>920</v>
      </c>
      <c r="G440" s="206" t="s">
        <v>154</v>
      </c>
      <c r="H440" s="207">
        <v>5</v>
      </c>
      <c r="I440" s="208"/>
      <c r="J440" s="209">
        <f>ROUND(I440*H440,2)</f>
        <v>0</v>
      </c>
      <c r="K440" s="205" t="s">
        <v>144</v>
      </c>
      <c r="L440" s="47"/>
      <c r="M440" s="210" t="s">
        <v>19</v>
      </c>
      <c r="N440" s="211" t="s">
        <v>43</v>
      </c>
      <c r="O440" s="87"/>
      <c r="P440" s="212">
        <f>O440*H440</f>
        <v>0</v>
      </c>
      <c r="Q440" s="212">
        <v>0</v>
      </c>
      <c r="R440" s="212">
        <f>Q440*H440</f>
        <v>0</v>
      </c>
      <c r="S440" s="212">
        <v>0.001</v>
      </c>
      <c r="T440" s="213">
        <f>S440*H440</f>
        <v>0.0050000000000000001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14" t="s">
        <v>223</v>
      </c>
      <c r="AT440" s="214" t="s">
        <v>140</v>
      </c>
      <c r="AU440" s="214" t="s">
        <v>146</v>
      </c>
      <c r="AY440" s="20" t="s">
        <v>137</v>
      </c>
      <c r="BE440" s="215">
        <f>IF(N440="základní",J440,0)</f>
        <v>0</v>
      </c>
      <c r="BF440" s="215">
        <f>IF(N440="snížená",J440,0)</f>
        <v>0</v>
      </c>
      <c r="BG440" s="215">
        <f>IF(N440="zákl. přenesená",J440,0)</f>
        <v>0</v>
      </c>
      <c r="BH440" s="215">
        <f>IF(N440="sníž. přenesená",J440,0)</f>
        <v>0</v>
      </c>
      <c r="BI440" s="215">
        <f>IF(N440="nulová",J440,0)</f>
        <v>0</v>
      </c>
      <c r="BJ440" s="20" t="s">
        <v>146</v>
      </c>
      <c r="BK440" s="215">
        <f>ROUND(I440*H440,2)</f>
        <v>0</v>
      </c>
      <c r="BL440" s="20" t="s">
        <v>223</v>
      </c>
      <c r="BM440" s="214" t="s">
        <v>921</v>
      </c>
    </row>
    <row r="441" s="2" customFormat="1">
      <c r="A441" s="41"/>
      <c r="B441" s="42"/>
      <c r="C441" s="43"/>
      <c r="D441" s="216" t="s">
        <v>148</v>
      </c>
      <c r="E441" s="43"/>
      <c r="F441" s="217" t="s">
        <v>922</v>
      </c>
      <c r="G441" s="43"/>
      <c r="H441" s="43"/>
      <c r="I441" s="218"/>
      <c r="J441" s="43"/>
      <c r="K441" s="43"/>
      <c r="L441" s="47"/>
      <c r="M441" s="219"/>
      <c r="N441" s="220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148</v>
      </c>
      <c r="AU441" s="20" t="s">
        <v>146</v>
      </c>
    </row>
    <row r="442" s="2" customFormat="1" ht="24.15" customHeight="1">
      <c r="A442" s="41"/>
      <c r="B442" s="42"/>
      <c r="C442" s="203" t="s">
        <v>923</v>
      </c>
      <c r="D442" s="203" t="s">
        <v>140</v>
      </c>
      <c r="E442" s="204" t="s">
        <v>924</v>
      </c>
      <c r="F442" s="205" t="s">
        <v>925</v>
      </c>
      <c r="G442" s="206" t="s">
        <v>154</v>
      </c>
      <c r="H442" s="207">
        <v>3</v>
      </c>
      <c r="I442" s="208"/>
      <c r="J442" s="209">
        <f>ROUND(I442*H442,2)</f>
        <v>0</v>
      </c>
      <c r="K442" s="205" t="s">
        <v>144</v>
      </c>
      <c r="L442" s="47"/>
      <c r="M442" s="210" t="s">
        <v>19</v>
      </c>
      <c r="N442" s="211" t="s">
        <v>43</v>
      </c>
      <c r="O442" s="87"/>
      <c r="P442" s="212">
        <f>O442*H442</f>
        <v>0</v>
      </c>
      <c r="Q442" s="212">
        <v>0</v>
      </c>
      <c r="R442" s="212">
        <f>Q442*H442</f>
        <v>0</v>
      </c>
      <c r="S442" s="212">
        <v>0</v>
      </c>
      <c r="T442" s="213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4" t="s">
        <v>223</v>
      </c>
      <c r="AT442" s="214" t="s">
        <v>140</v>
      </c>
      <c r="AU442" s="214" t="s">
        <v>146</v>
      </c>
      <c r="AY442" s="20" t="s">
        <v>137</v>
      </c>
      <c r="BE442" s="215">
        <f>IF(N442="základní",J442,0)</f>
        <v>0</v>
      </c>
      <c r="BF442" s="215">
        <f>IF(N442="snížená",J442,0)</f>
        <v>0</v>
      </c>
      <c r="BG442" s="215">
        <f>IF(N442="zákl. přenesená",J442,0)</f>
        <v>0</v>
      </c>
      <c r="BH442" s="215">
        <f>IF(N442="sníž. přenesená",J442,0)</f>
        <v>0</v>
      </c>
      <c r="BI442" s="215">
        <f>IF(N442="nulová",J442,0)</f>
        <v>0</v>
      </c>
      <c r="BJ442" s="20" t="s">
        <v>146</v>
      </c>
      <c r="BK442" s="215">
        <f>ROUND(I442*H442,2)</f>
        <v>0</v>
      </c>
      <c r="BL442" s="20" t="s">
        <v>223</v>
      </c>
      <c r="BM442" s="214" t="s">
        <v>926</v>
      </c>
    </row>
    <row r="443" s="2" customFormat="1">
      <c r="A443" s="41"/>
      <c r="B443" s="42"/>
      <c r="C443" s="43"/>
      <c r="D443" s="216" t="s">
        <v>148</v>
      </c>
      <c r="E443" s="43"/>
      <c r="F443" s="217" t="s">
        <v>927</v>
      </c>
      <c r="G443" s="43"/>
      <c r="H443" s="43"/>
      <c r="I443" s="218"/>
      <c r="J443" s="43"/>
      <c r="K443" s="43"/>
      <c r="L443" s="47"/>
      <c r="M443" s="219"/>
      <c r="N443" s="220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148</v>
      </c>
      <c r="AU443" s="20" t="s">
        <v>146</v>
      </c>
    </row>
    <row r="444" s="2" customFormat="1" ht="16.5" customHeight="1">
      <c r="A444" s="41"/>
      <c r="B444" s="42"/>
      <c r="C444" s="233" t="s">
        <v>928</v>
      </c>
      <c r="D444" s="233" t="s">
        <v>157</v>
      </c>
      <c r="E444" s="234" t="s">
        <v>929</v>
      </c>
      <c r="F444" s="235" t="s">
        <v>930</v>
      </c>
      <c r="G444" s="236" t="s">
        <v>154</v>
      </c>
      <c r="H444" s="237">
        <v>2</v>
      </c>
      <c r="I444" s="238"/>
      <c r="J444" s="239">
        <f>ROUND(I444*H444,2)</f>
        <v>0</v>
      </c>
      <c r="K444" s="235" t="s">
        <v>144</v>
      </c>
      <c r="L444" s="240"/>
      <c r="M444" s="241" t="s">
        <v>19</v>
      </c>
      <c r="N444" s="242" t="s">
        <v>43</v>
      </c>
      <c r="O444" s="87"/>
      <c r="P444" s="212">
        <f>O444*H444</f>
        <v>0</v>
      </c>
      <c r="Q444" s="212">
        <v>0.014500000000000001</v>
      </c>
      <c r="R444" s="212">
        <f>Q444*H444</f>
        <v>0.029000000000000001</v>
      </c>
      <c r="S444" s="212">
        <v>0</v>
      </c>
      <c r="T444" s="213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14" t="s">
        <v>304</v>
      </c>
      <c r="AT444" s="214" t="s">
        <v>157</v>
      </c>
      <c r="AU444" s="214" t="s">
        <v>146</v>
      </c>
      <c r="AY444" s="20" t="s">
        <v>137</v>
      </c>
      <c r="BE444" s="215">
        <f>IF(N444="základní",J444,0)</f>
        <v>0</v>
      </c>
      <c r="BF444" s="215">
        <f>IF(N444="snížená",J444,0)</f>
        <v>0</v>
      </c>
      <c r="BG444" s="215">
        <f>IF(N444="zákl. přenesená",J444,0)</f>
        <v>0</v>
      </c>
      <c r="BH444" s="215">
        <f>IF(N444="sníž. přenesená",J444,0)</f>
        <v>0</v>
      </c>
      <c r="BI444" s="215">
        <f>IF(N444="nulová",J444,0)</f>
        <v>0</v>
      </c>
      <c r="BJ444" s="20" t="s">
        <v>146</v>
      </c>
      <c r="BK444" s="215">
        <f>ROUND(I444*H444,2)</f>
        <v>0</v>
      </c>
      <c r="BL444" s="20" t="s">
        <v>223</v>
      </c>
      <c r="BM444" s="214" t="s">
        <v>931</v>
      </c>
    </row>
    <row r="445" s="2" customFormat="1" ht="16.5" customHeight="1">
      <c r="A445" s="41"/>
      <c r="B445" s="42"/>
      <c r="C445" s="233" t="s">
        <v>932</v>
      </c>
      <c r="D445" s="233" t="s">
        <v>157</v>
      </c>
      <c r="E445" s="234" t="s">
        <v>933</v>
      </c>
      <c r="F445" s="235" t="s">
        <v>934</v>
      </c>
      <c r="G445" s="236" t="s">
        <v>154</v>
      </c>
      <c r="H445" s="237">
        <v>1</v>
      </c>
      <c r="I445" s="238"/>
      <c r="J445" s="239">
        <f>ROUND(I445*H445,2)</f>
        <v>0</v>
      </c>
      <c r="K445" s="235" t="s">
        <v>144</v>
      </c>
      <c r="L445" s="240"/>
      <c r="M445" s="241" t="s">
        <v>19</v>
      </c>
      <c r="N445" s="242" t="s">
        <v>43</v>
      </c>
      <c r="O445" s="87"/>
      <c r="P445" s="212">
        <f>O445*H445</f>
        <v>0</v>
      </c>
      <c r="Q445" s="212">
        <v>0.02</v>
      </c>
      <c r="R445" s="212">
        <f>Q445*H445</f>
        <v>0.02</v>
      </c>
      <c r="S445" s="212">
        <v>0</v>
      </c>
      <c r="T445" s="213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14" t="s">
        <v>304</v>
      </c>
      <c r="AT445" s="214" t="s">
        <v>157</v>
      </c>
      <c r="AU445" s="214" t="s">
        <v>146</v>
      </c>
      <c r="AY445" s="20" t="s">
        <v>137</v>
      </c>
      <c r="BE445" s="215">
        <f>IF(N445="základní",J445,0)</f>
        <v>0</v>
      </c>
      <c r="BF445" s="215">
        <f>IF(N445="snížená",J445,0)</f>
        <v>0</v>
      </c>
      <c r="BG445" s="215">
        <f>IF(N445="zákl. přenesená",J445,0)</f>
        <v>0</v>
      </c>
      <c r="BH445" s="215">
        <f>IF(N445="sníž. přenesená",J445,0)</f>
        <v>0</v>
      </c>
      <c r="BI445" s="215">
        <f>IF(N445="nulová",J445,0)</f>
        <v>0</v>
      </c>
      <c r="BJ445" s="20" t="s">
        <v>146</v>
      </c>
      <c r="BK445" s="215">
        <f>ROUND(I445*H445,2)</f>
        <v>0</v>
      </c>
      <c r="BL445" s="20" t="s">
        <v>223</v>
      </c>
      <c r="BM445" s="214" t="s">
        <v>935</v>
      </c>
    </row>
    <row r="446" s="2" customFormat="1" ht="24.15" customHeight="1">
      <c r="A446" s="41"/>
      <c r="B446" s="42"/>
      <c r="C446" s="203" t="s">
        <v>936</v>
      </c>
      <c r="D446" s="203" t="s">
        <v>140</v>
      </c>
      <c r="E446" s="204" t="s">
        <v>937</v>
      </c>
      <c r="F446" s="205" t="s">
        <v>938</v>
      </c>
      <c r="G446" s="206" t="s">
        <v>154</v>
      </c>
      <c r="H446" s="207">
        <v>1</v>
      </c>
      <c r="I446" s="208"/>
      <c r="J446" s="209">
        <f>ROUND(I446*H446,2)</f>
        <v>0</v>
      </c>
      <c r="K446" s="205" t="s">
        <v>144</v>
      </c>
      <c r="L446" s="47"/>
      <c r="M446" s="210" t="s">
        <v>19</v>
      </c>
      <c r="N446" s="211" t="s">
        <v>43</v>
      </c>
      <c r="O446" s="87"/>
      <c r="P446" s="212">
        <f>O446*H446</f>
        <v>0</v>
      </c>
      <c r="Q446" s="212">
        <v>0</v>
      </c>
      <c r="R446" s="212">
        <f>Q446*H446</f>
        <v>0</v>
      </c>
      <c r="S446" s="212">
        <v>0</v>
      </c>
      <c r="T446" s="213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14" t="s">
        <v>223</v>
      </c>
      <c r="AT446" s="214" t="s">
        <v>140</v>
      </c>
      <c r="AU446" s="214" t="s">
        <v>146</v>
      </c>
      <c r="AY446" s="20" t="s">
        <v>137</v>
      </c>
      <c r="BE446" s="215">
        <f>IF(N446="základní",J446,0)</f>
        <v>0</v>
      </c>
      <c r="BF446" s="215">
        <f>IF(N446="snížená",J446,0)</f>
        <v>0</v>
      </c>
      <c r="BG446" s="215">
        <f>IF(N446="zákl. přenesená",J446,0)</f>
        <v>0</v>
      </c>
      <c r="BH446" s="215">
        <f>IF(N446="sníž. přenesená",J446,0)</f>
        <v>0</v>
      </c>
      <c r="BI446" s="215">
        <f>IF(N446="nulová",J446,0)</f>
        <v>0</v>
      </c>
      <c r="BJ446" s="20" t="s">
        <v>146</v>
      </c>
      <c r="BK446" s="215">
        <f>ROUND(I446*H446,2)</f>
        <v>0</v>
      </c>
      <c r="BL446" s="20" t="s">
        <v>223</v>
      </c>
      <c r="BM446" s="214" t="s">
        <v>939</v>
      </c>
    </row>
    <row r="447" s="2" customFormat="1">
      <c r="A447" s="41"/>
      <c r="B447" s="42"/>
      <c r="C447" s="43"/>
      <c r="D447" s="216" t="s">
        <v>148</v>
      </c>
      <c r="E447" s="43"/>
      <c r="F447" s="217" t="s">
        <v>940</v>
      </c>
      <c r="G447" s="43"/>
      <c r="H447" s="43"/>
      <c r="I447" s="218"/>
      <c r="J447" s="43"/>
      <c r="K447" s="43"/>
      <c r="L447" s="47"/>
      <c r="M447" s="219"/>
      <c r="N447" s="220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148</v>
      </c>
      <c r="AU447" s="20" t="s">
        <v>146</v>
      </c>
    </row>
    <row r="448" s="2" customFormat="1" ht="16.5" customHeight="1">
      <c r="A448" s="41"/>
      <c r="B448" s="42"/>
      <c r="C448" s="233" t="s">
        <v>941</v>
      </c>
      <c r="D448" s="233" t="s">
        <v>157</v>
      </c>
      <c r="E448" s="234" t="s">
        <v>942</v>
      </c>
      <c r="F448" s="235" t="s">
        <v>943</v>
      </c>
      <c r="G448" s="236" t="s">
        <v>154</v>
      </c>
      <c r="H448" s="237">
        <v>1</v>
      </c>
      <c r="I448" s="238"/>
      <c r="J448" s="239">
        <f>ROUND(I448*H448,2)</f>
        <v>0</v>
      </c>
      <c r="K448" s="235" t="s">
        <v>144</v>
      </c>
      <c r="L448" s="240"/>
      <c r="M448" s="241" t="s">
        <v>19</v>
      </c>
      <c r="N448" s="242" t="s">
        <v>43</v>
      </c>
      <c r="O448" s="87"/>
      <c r="P448" s="212">
        <f>O448*H448</f>
        <v>0</v>
      </c>
      <c r="Q448" s="212">
        <v>0.021999999999999999</v>
      </c>
      <c r="R448" s="212">
        <f>Q448*H448</f>
        <v>0.021999999999999999</v>
      </c>
      <c r="S448" s="212">
        <v>0</v>
      </c>
      <c r="T448" s="213">
        <f>S448*H448</f>
        <v>0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14" t="s">
        <v>304</v>
      </c>
      <c r="AT448" s="214" t="s">
        <v>157</v>
      </c>
      <c r="AU448" s="214" t="s">
        <v>146</v>
      </c>
      <c r="AY448" s="20" t="s">
        <v>137</v>
      </c>
      <c r="BE448" s="215">
        <f>IF(N448="základní",J448,0)</f>
        <v>0</v>
      </c>
      <c r="BF448" s="215">
        <f>IF(N448="snížená",J448,0)</f>
        <v>0</v>
      </c>
      <c r="BG448" s="215">
        <f>IF(N448="zákl. přenesená",J448,0)</f>
        <v>0</v>
      </c>
      <c r="BH448" s="215">
        <f>IF(N448="sníž. přenesená",J448,0)</f>
        <v>0</v>
      </c>
      <c r="BI448" s="215">
        <f>IF(N448="nulová",J448,0)</f>
        <v>0</v>
      </c>
      <c r="BJ448" s="20" t="s">
        <v>146</v>
      </c>
      <c r="BK448" s="215">
        <f>ROUND(I448*H448,2)</f>
        <v>0</v>
      </c>
      <c r="BL448" s="20" t="s">
        <v>223</v>
      </c>
      <c r="BM448" s="214" t="s">
        <v>944</v>
      </c>
    </row>
    <row r="449" s="2" customFormat="1" ht="24.15" customHeight="1">
      <c r="A449" s="41"/>
      <c r="B449" s="42"/>
      <c r="C449" s="203" t="s">
        <v>945</v>
      </c>
      <c r="D449" s="203" t="s">
        <v>140</v>
      </c>
      <c r="E449" s="204" t="s">
        <v>946</v>
      </c>
      <c r="F449" s="205" t="s">
        <v>947</v>
      </c>
      <c r="G449" s="206" t="s">
        <v>154</v>
      </c>
      <c r="H449" s="207">
        <v>1</v>
      </c>
      <c r="I449" s="208"/>
      <c r="J449" s="209">
        <f>ROUND(I449*H449,2)</f>
        <v>0</v>
      </c>
      <c r="K449" s="205" t="s">
        <v>144</v>
      </c>
      <c r="L449" s="47"/>
      <c r="M449" s="210" t="s">
        <v>19</v>
      </c>
      <c r="N449" s="211" t="s">
        <v>43</v>
      </c>
      <c r="O449" s="87"/>
      <c r="P449" s="212">
        <f>O449*H449</f>
        <v>0</v>
      </c>
      <c r="Q449" s="212">
        <v>0</v>
      </c>
      <c r="R449" s="212">
        <f>Q449*H449</f>
        <v>0</v>
      </c>
      <c r="S449" s="212">
        <v>0</v>
      </c>
      <c r="T449" s="213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4" t="s">
        <v>223</v>
      </c>
      <c r="AT449" s="214" t="s">
        <v>140</v>
      </c>
      <c r="AU449" s="214" t="s">
        <v>146</v>
      </c>
      <c r="AY449" s="20" t="s">
        <v>137</v>
      </c>
      <c r="BE449" s="215">
        <f>IF(N449="základní",J449,0)</f>
        <v>0</v>
      </c>
      <c r="BF449" s="215">
        <f>IF(N449="snížená",J449,0)</f>
        <v>0</v>
      </c>
      <c r="BG449" s="215">
        <f>IF(N449="zákl. přenesená",J449,0)</f>
        <v>0</v>
      </c>
      <c r="BH449" s="215">
        <f>IF(N449="sníž. přenesená",J449,0)</f>
        <v>0</v>
      </c>
      <c r="BI449" s="215">
        <f>IF(N449="nulová",J449,0)</f>
        <v>0</v>
      </c>
      <c r="BJ449" s="20" t="s">
        <v>146</v>
      </c>
      <c r="BK449" s="215">
        <f>ROUND(I449*H449,2)</f>
        <v>0</v>
      </c>
      <c r="BL449" s="20" t="s">
        <v>223</v>
      </c>
      <c r="BM449" s="214" t="s">
        <v>948</v>
      </c>
    </row>
    <row r="450" s="2" customFormat="1">
      <c r="A450" s="41"/>
      <c r="B450" s="42"/>
      <c r="C450" s="43"/>
      <c r="D450" s="216" t="s">
        <v>148</v>
      </c>
      <c r="E450" s="43"/>
      <c r="F450" s="217" t="s">
        <v>949</v>
      </c>
      <c r="G450" s="43"/>
      <c r="H450" s="43"/>
      <c r="I450" s="218"/>
      <c r="J450" s="43"/>
      <c r="K450" s="43"/>
      <c r="L450" s="47"/>
      <c r="M450" s="219"/>
      <c r="N450" s="220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148</v>
      </c>
      <c r="AU450" s="20" t="s">
        <v>146</v>
      </c>
    </row>
    <row r="451" s="2" customFormat="1" ht="21.75" customHeight="1">
      <c r="A451" s="41"/>
      <c r="B451" s="42"/>
      <c r="C451" s="233" t="s">
        <v>950</v>
      </c>
      <c r="D451" s="233" t="s">
        <v>157</v>
      </c>
      <c r="E451" s="234" t="s">
        <v>951</v>
      </c>
      <c r="F451" s="235" t="s">
        <v>952</v>
      </c>
      <c r="G451" s="236" t="s">
        <v>154</v>
      </c>
      <c r="H451" s="237">
        <v>1</v>
      </c>
      <c r="I451" s="238"/>
      <c r="J451" s="239">
        <f>ROUND(I451*H451,2)</f>
        <v>0</v>
      </c>
      <c r="K451" s="235" t="s">
        <v>144</v>
      </c>
      <c r="L451" s="240"/>
      <c r="M451" s="241" t="s">
        <v>19</v>
      </c>
      <c r="N451" s="242" t="s">
        <v>43</v>
      </c>
      <c r="O451" s="87"/>
      <c r="P451" s="212">
        <f>O451*H451</f>
        <v>0</v>
      </c>
      <c r="Q451" s="212">
        <v>0.037999999999999999</v>
      </c>
      <c r="R451" s="212">
        <f>Q451*H451</f>
        <v>0.037999999999999999</v>
      </c>
      <c r="S451" s="212">
        <v>0</v>
      </c>
      <c r="T451" s="213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14" t="s">
        <v>160</v>
      </c>
      <c r="AT451" s="214" t="s">
        <v>157</v>
      </c>
      <c r="AU451" s="214" t="s">
        <v>146</v>
      </c>
      <c r="AY451" s="20" t="s">
        <v>137</v>
      </c>
      <c r="BE451" s="215">
        <f>IF(N451="základní",J451,0)</f>
        <v>0</v>
      </c>
      <c r="BF451" s="215">
        <f>IF(N451="snížená",J451,0)</f>
        <v>0</v>
      </c>
      <c r="BG451" s="215">
        <f>IF(N451="zákl. přenesená",J451,0)</f>
        <v>0</v>
      </c>
      <c r="BH451" s="215">
        <f>IF(N451="sníž. přenesená",J451,0)</f>
        <v>0</v>
      </c>
      <c r="BI451" s="215">
        <f>IF(N451="nulová",J451,0)</f>
        <v>0</v>
      </c>
      <c r="BJ451" s="20" t="s">
        <v>146</v>
      </c>
      <c r="BK451" s="215">
        <f>ROUND(I451*H451,2)</f>
        <v>0</v>
      </c>
      <c r="BL451" s="20" t="s">
        <v>145</v>
      </c>
      <c r="BM451" s="214" t="s">
        <v>953</v>
      </c>
    </row>
    <row r="452" s="2" customFormat="1" ht="16.5" customHeight="1">
      <c r="A452" s="41"/>
      <c r="B452" s="42"/>
      <c r="C452" s="203" t="s">
        <v>954</v>
      </c>
      <c r="D452" s="203" t="s">
        <v>140</v>
      </c>
      <c r="E452" s="204" t="s">
        <v>955</v>
      </c>
      <c r="F452" s="205" t="s">
        <v>956</v>
      </c>
      <c r="G452" s="206" t="s">
        <v>154</v>
      </c>
      <c r="H452" s="207">
        <v>4</v>
      </c>
      <c r="I452" s="208"/>
      <c r="J452" s="209">
        <f>ROUND(I452*H452,2)</f>
        <v>0</v>
      </c>
      <c r="K452" s="205" t="s">
        <v>144</v>
      </c>
      <c r="L452" s="47"/>
      <c r="M452" s="210" t="s">
        <v>19</v>
      </c>
      <c r="N452" s="211" t="s">
        <v>43</v>
      </c>
      <c r="O452" s="87"/>
      <c r="P452" s="212">
        <f>O452*H452</f>
        <v>0</v>
      </c>
      <c r="Q452" s="212">
        <v>0</v>
      </c>
      <c r="R452" s="212">
        <f>Q452*H452</f>
        <v>0</v>
      </c>
      <c r="S452" s="212">
        <v>0</v>
      </c>
      <c r="T452" s="213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14" t="s">
        <v>223</v>
      </c>
      <c r="AT452" s="214" t="s">
        <v>140</v>
      </c>
      <c r="AU452" s="214" t="s">
        <v>146</v>
      </c>
      <c r="AY452" s="20" t="s">
        <v>137</v>
      </c>
      <c r="BE452" s="215">
        <f>IF(N452="základní",J452,0)</f>
        <v>0</v>
      </c>
      <c r="BF452" s="215">
        <f>IF(N452="snížená",J452,0)</f>
        <v>0</v>
      </c>
      <c r="BG452" s="215">
        <f>IF(N452="zákl. přenesená",J452,0)</f>
        <v>0</v>
      </c>
      <c r="BH452" s="215">
        <f>IF(N452="sníž. přenesená",J452,0)</f>
        <v>0</v>
      </c>
      <c r="BI452" s="215">
        <f>IF(N452="nulová",J452,0)</f>
        <v>0</v>
      </c>
      <c r="BJ452" s="20" t="s">
        <v>146</v>
      </c>
      <c r="BK452" s="215">
        <f>ROUND(I452*H452,2)</f>
        <v>0</v>
      </c>
      <c r="BL452" s="20" t="s">
        <v>223</v>
      </c>
      <c r="BM452" s="214" t="s">
        <v>957</v>
      </c>
    </row>
    <row r="453" s="2" customFormat="1">
      <c r="A453" s="41"/>
      <c r="B453" s="42"/>
      <c r="C453" s="43"/>
      <c r="D453" s="216" t="s">
        <v>148</v>
      </c>
      <c r="E453" s="43"/>
      <c r="F453" s="217" t="s">
        <v>958</v>
      </c>
      <c r="G453" s="43"/>
      <c r="H453" s="43"/>
      <c r="I453" s="218"/>
      <c r="J453" s="43"/>
      <c r="K453" s="43"/>
      <c r="L453" s="47"/>
      <c r="M453" s="219"/>
      <c r="N453" s="220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148</v>
      </c>
      <c r="AU453" s="20" t="s">
        <v>146</v>
      </c>
    </row>
    <row r="454" s="2" customFormat="1" ht="16.5" customHeight="1">
      <c r="A454" s="41"/>
      <c r="B454" s="42"/>
      <c r="C454" s="233" t="s">
        <v>959</v>
      </c>
      <c r="D454" s="233" t="s">
        <v>157</v>
      </c>
      <c r="E454" s="234" t="s">
        <v>960</v>
      </c>
      <c r="F454" s="235" t="s">
        <v>961</v>
      </c>
      <c r="G454" s="236" t="s">
        <v>154</v>
      </c>
      <c r="H454" s="237">
        <v>2</v>
      </c>
      <c r="I454" s="238"/>
      <c r="J454" s="239">
        <f>ROUND(I454*H454,2)</f>
        <v>0</v>
      </c>
      <c r="K454" s="235" t="s">
        <v>144</v>
      </c>
      <c r="L454" s="240"/>
      <c r="M454" s="241" t="s">
        <v>19</v>
      </c>
      <c r="N454" s="242" t="s">
        <v>43</v>
      </c>
      <c r="O454" s="87"/>
      <c r="P454" s="212">
        <f>O454*H454</f>
        <v>0</v>
      </c>
      <c r="Q454" s="212">
        <v>0.0022000000000000001</v>
      </c>
      <c r="R454" s="212">
        <f>Q454*H454</f>
        <v>0.0044000000000000003</v>
      </c>
      <c r="S454" s="212">
        <v>0</v>
      </c>
      <c r="T454" s="213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14" t="s">
        <v>304</v>
      </c>
      <c r="AT454" s="214" t="s">
        <v>157</v>
      </c>
      <c r="AU454" s="214" t="s">
        <v>146</v>
      </c>
      <c r="AY454" s="20" t="s">
        <v>137</v>
      </c>
      <c r="BE454" s="215">
        <f>IF(N454="základní",J454,0)</f>
        <v>0</v>
      </c>
      <c r="BF454" s="215">
        <f>IF(N454="snížená",J454,0)</f>
        <v>0</v>
      </c>
      <c r="BG454" s="215">
        <f>IF(N454="zákl. přenesená",J454,0)</f>
        <v>0</v>
      </c>
      <c r="BH454" s="215">
        <f>IF(N454="sníž. přenesená",J454,0)</f>
        <v>0</v>
      </c>
      <c r="BI454" s="215">
        <f>IF(N454="nulová",J454,0)</f>
        <v>0</v>
      </c>
      <c r="BJ454" s="20" t="s">
        <v>146</v>
      </c>
      <c r="BK454" s="215">
        <f>ROUND(I454*H454,2)</f>
        <v>0</v>
      </c>
      <c r="BL454" s="20" t="s">
        <v>223</v>
      </c>
      <c r="BM454" s="214" t="s">
        <v>962</v>
      </c>
    </row>
    <row r="455" s="2" customFormat="1" ht="16.5" customHeight="1">
      <c r="A455" s="41"/>
      <c r="B455" s="42"/>
      <c r="C455" s="233" t="s">
        <v>963</v>
      </c>
      <c r="D455" s="233" t="s">
        <v>157</v>
      </c>
      <c r="E455" s="234" t="s">
        <v>964</v>
      </c>
      <c r="F455" s="235" t="s">
        <v>965</v>
      </c>
      <c r="G455" s="236" t="s">
        <v>154</v>
      </c>
      <c r="H455" s="237">
        <v>2</v>
      </c>
      <c r="I455" s="238"/>
      <c r="J455" s="239">
        <f>ROUND(I455*H455,2)</f>
        <v>0</v>
      </c>
      <c r="K455" s="235" t="s">
        <v>144</v>
      </c>
      <c r="L455" s="240"/>
      <c r="M455" s="241" t="s">
        <v>19</v>
      </c>
      <c r="N455" s="242" t="s">
        <v>43</v>
      </c>
      <c r="O455" s="87"/>
      <c r="P455" s="212">
        <f>O455*H455</f>
        <v>0</v>
      </c>
      <c r="Q455" s="212">
        <v>0.0022000000000000001</v>
      </c>
      <c r="R455" s="212">
        <f>Q455*H455</f>
        <v>0.0044000000000000003</v>
      </c>
      <c r="S455" s="212">
        <v>0</v>
      </c>
      <c r="T455" s="213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14" t="s">
        <v>304</v>
      </c>
      <c r="AT455" s="214" t="s">
        <v>157</v>
      </c>
      <c r="AU455" s="214" t="s">
        <v>146</v>
      </c>
      <c r="AY455" s="20" t="s">
        <v>137</v>
      </c>
      <c r="BE455" s="215">
        <f>IF(N455="základní",J455,0)</f>
        <v>0</v>
      </c>
      <c r="BF455" s="215">
        <f>IF(N455="snížená",J455,0)</f>
        <v>0</v>
      </c>
      <c r="BG455" s="215">
        <f>IF(N455="zákl. přenesená",J455,0)</f>
        <v>0</v>
      </c>
      <c r="BH455" s="215">
        <f>IF(N455="sníž. přenesená",J455,0)</f>
        <v>0</v>
      </c>
      <c r="BI455" s="215">
        <f>IF(N455="nulová",J455,0)</f>
        <v>0</v>
      </c>
      <c r="BJ455" s="20" t="s">
        <v>146</v>
      </c>
      <c r="BK455" s="215">
        <f>ROUND(I455*H455,2)</f>
        <v>0</v>
      </c>
      <c r="BL455" s="20" t="s">
        <v>223</v>
      </c>
      <c r="BM455" s="214" t="s">
        <v>966</v>
      </c>
    </row>
    <row r="456" s="2" customFormat="1" ht="16.5" customHeight="1">
      <c r="A456" s="41"/>
      <c r="B456" s="42"/>
      <c r="C456" s="203" t="s">
        <v>967</v>
      </c>
      <c r="D456" s="203" t="s">
        <v>140</v>
      </c>
      <c r="E456" s="204" t="s">
        <v>968</v>
      </c>
      <c r="F456" s="205" t="s">
        <v>969</v>
      </c>
      <c r="G456" s="206" t="s">
        <v>154</v>
      </c>
      <c r="H456" s="207">
        <v>4</v>
      </c>
      <c r="I456" s="208"/>
      <c r="J456" s="209">
        <f>ROUND(I456*H456,2)</f>
        <v>0</v>
      </c>
      <c r="K456" s="205" t="s">
        <v>144</v>
      </c>
      <c r="L456" s="47"/>
      <c r="M456" s="210" t="s">
        <v>19</v>
      </c>
      <c r="N456" s="211" t="s">
        <v>43</v>
      </c>
      <c r="O456" s="87"/>
      <c r="P456" s="212">
        <f>O456*H456</f>
        <v>0</v>
      </c>
      <c r="Q456" s="212">
        <v>0</v>
      </c>
      <c r="R456" s="212">
        <f>Q456*H456</f>
        <v>0</v>
      </c>
      <c r="S456" s="212">
        <v>0</v>
      </c>
      <c r="T456" s="213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4" t="s">
        <v>223</v>
      </c>
      <c r="AT456" s="214" t="s">
        <v>140</v>
      </c>
      <c r="AU456" s="214" t="s">
        <v>146</v>
      </c>
      <c r="AY456" s="20" t="s">
        <v>137</v>
      </c>
      <c r="BE456" s="215">
        <f>IF(N456="základní",J456,0)</f>
        <v>0</v>
      </c>
      <c r="BF456" s="215">
        <f>IF(N456="snížená",J456,0)</f>
        <v>0</v>
      </c>
      <c r="BG456" s="215">
        <f>IF(N456="zákl. přenesená",J456,0)</f>
        <v>0</v>
      </c>
      <c r="BH456" s="215">
        <f>IF(N456="sníž. přenesená",J456,0)</f>
        <v>0</v>
      </c>
      <c r="BI456" s="215">
        <f>IF(N456="nulová",J456,0)</f>
        <v>0</v>
      </c>
      <c r="BJ456" s="20" t="s">
        <v>146</v>
      </c>
      <c r="BK456" s="215">
        <f>ROUND(I456*H456,2)</f>
        <v>0</v>
      </c>
      <c r="BL456" s="20" t="s">
        <v>223</v>
      </c>
      <c r="BM456" s="214" t="s">
        <v>970</v>
      </c>
    </row>
    <row r="457" s="2" customFormat="1">
      <c r="A457" s="41"/>
      <c r="B457" s="42"/>
      <c r="C457" s="43"/>
      <c r="D457" s="216" t="s">
        <v>148</v>
      </c>
      <c r="E457" s="43"/>
      <c r="F457" s="217" t="s">
        <v>971</v>
      </c>
      <c r="G457" s="43"/>
      <c r="H457" s="43"/>
      <c r="I457" s="218"/>
      <c r="J457" s="43"/>
      <c r="K457" s="43"/>
      <c r="L457" s="47"/>
      <c r="M457" s="219"/>
      <c r="N457" s="220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148</v>
      </c>
      <c r="AU457" s="20" t="s">
        <v>146</v>
      </c>
    </row>
    <row r="458" s="2" customFormat="1" ht="16.5" customHeight="1">
      <c r="A458" s="41"/>
      <c r="B458" s="42"/>
      <c r="C458" s="233" t="s">
        <v>972</v>
      </c>
      <c r="D458" s="233" t="s">
        <v>157</v>
      </c>
      <c r="E458" s="234" t="s">
        <v>973</v>
      </c>
      <c r="F458" s="235" t="s">
        <v>974</v>
      </c>
      <c r="G458" s="236" t="s">
        <v>154</v>
      </c>
      <c r="H458" s="237">
        <v>4</v>
      </c>
      <c r="I458" s="238"/>
      <c r="J458" s="239">
        <f>ROUND(I458*H458,2)</f>
        <v>0</v>
      </c>
      <c r="K458" s="235" t="s">
        <v>144</v>
      </c>
      <c r="L458" s="240"/>
      <c r="M458" s="241" t="s">
        <v>19</v>
      </c>
      <c r="N458" s="242" t="s">
        <v>43</v>
      </c>
      <c r="O458" s="87"/>
      <c r="P458" s="212">
        <f>O458*H458</f>
        <v>0</v>
      </c>
      <c r="Q458" s="212">
        <v>0.00014999999999999999</v>
      </c>
      <c r="R458" s="212">
        <f>Q458*H458</f>
        <v>0.00059999999999999995</v>
      </c>
      <c r="S458" s="212">
        <v>0</v>
      </c>
      <c r="T458" s="213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4" t="s">
        <v>304</v>
      </c>
      <c r="AT458" s="214" t="s">
        <v>157</v>
      </c>
      <c r="AU458" s="214" t="s">
        <v>146</v>
      </c>
      <c r="AY458" s="20" t="s">
        <v>137</v>
      </c>
      <c r="BE458" s="215">
        <f>IF(N458="základní",J458,0)</f>
        <v>0</v>
      </c>
      <c r="BF458" s="215">
        <f>IF(N458="snížená",J458,0)</f>
        <v>0</v>
      </c>
      <c r="BG458" s="215">
        <f>IF(N458="zákl. přenesená",J458,0)</f>
        <v>0</v>
      </c>
      <c r="BH458" s="215">
        <f>IF(N458="sníž. přenesená",J458,0)</f>
        <v>0</v>
      </c>
      <c r="BI458" s="215">
        <f>IF(N458="nulová",J458,0)</f>
        <v>0</v>
      </c>
      <c r="BJ458" s="20" t="s">
        <v>146</v>
      </c>
      <c r="BK458" s="215">
        <f>ROUND(I458*H458,2)</f>
        <v>0</v>
      </c>
      <c r="BL458" s="20" t="s">
        <v>223</v>
      </c>
      <c r="BM458" s="214" t="s">
        <v>975</v>
      </c>
    </row>
    <row r="459" s="2" customFormat="1" ht="16.5" customHeight="1">
      <c r="A459" s="41"/>
      <c r="B459" s="42"/>
      <c r="C459" s="203" t="s">
        <v>976</v>
      </c>
      <c r="D459" s="203" t="s">
        <v>140</v>
      </c>
      <c r="E459" s="204" t="s">
        <v>977</v>
      </c>
      <c r="F459" s="205" t="s">
        <v>978</v>
      </c>
      <c r="G459" s="206" t="s">
        <v>154</v>
      </c>
      <c r="H459" s="207">
        <v>1</v>
      </c>
      <c r="I459" s="208"/>
      <c r="J459" s="209">
        <f>ROUND(I459*H459,2)</f>
        <v>0</v>
      </c>
      <c r="K459" s="205" t="s">
        <v>144</v>
      </c>
      <c r="L459" s="47"/>
      <c r="M459" s="210" t="s">
        <v>19</v>
      </c>
      <c r="N459" s="211" t="s">
        <v>43</v>
      </c>
      <c r="O459" s="87"/>
      <c r="P459" s="212">
        <f>O459*H459</f>
        <v>0</v>
      </c>
      <c r="Q459" s="212">
        <v>0</v>
      </c>
      <c r="R459" s="212">
        <f>Q459*H459</f>
        <v>0</v>
      </c>
      <c r="S459" s="212">
        <v>0</v>
      </c>
      <c r="T459" s="213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4" t="s">
        <v>223</v>
      </c>
      <c r="AT459" s="214" t="s">
        <v>140</v>
      </c>
      <c r="AU459" s="214" t="s">
        <v>146</v>
      </c>
      <c r="AY459" s="20" t="s">
        <v>137</v>
      </c>
      <c r="BE459" s="215">
        <f>IF(N459="základní",J459,0)</f>
        <v>0</v>
      </c>
      <c r="BF459" s="215">
        <f>IF(N459="snížená",J459,0)</f>
        <v>0</v>
      </c>
      <c r="BG459" s="215">
        <f>IF(N459="zákl. přenesená",J459,0)</f>
        <v>0</v>
      </c>
      <c r="BH459" s="215">
        <f>IF(N459="sníž. přenesená",J459,0)</f>
        <v>0</v>
      </c>
      <c r="BI459" s="215">
        <f>IF(N459="nulová",J459,0)</f>
        <v>0</v>
      </c>
      <c r="BJ459" s="20" t="s">
        <v>146</v>
      </c>
      <c r="BK459" s="215">
        <f>ROUND(I459*H459,2)</f>
        <v>0</v>
      </c>
      <c r="BL459" s="20" t="s">
        <v>223</v>
      </c>
      <c r="BM459" s="214" t="s">
        <v>979</v>
      </c>
    </row>
    <row r="460" s="2" customFormat="1">
      <c r="A460" s="41"/>
      <c r="B460" s="42"/>
      <c r="C460" s="43"/>
      <c r="D460" s="216" t="s">
        <v>148</v>
      </c>
      <c r="E460" s="43"/>
      <c r="F460" s="217" t="s">
        <v>980</v>
      </c>
      <c r="G460" s="43"/>
      <c r="H460" s="43"/>
      <c r="I460" s="218"/>
      <c r="J460" s="43"/>
      <c r="K460" s="43"/>
      <c r="L460" s="47"/>
      <c r="M460" s="219"/>
      <c r="N460" s="220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148</v>
      </c>
      <c r="AU460" s="20" t="s">
        <v>146</v>
      </c>
    </row>
    <row r="461" s="2" customFormat="1" ht="16.5" customHeight="1">
      <c r="A461" s="41"/>
      <c r="B461" s="42"/>
      <c r="C461" s="233" t="s">
        <v>981</v>
      </c>
      <c r="D461" s="233" t="s">
        <v>157</v>
      </c>
      <c r="E461" s="234" t="s">
        <v>982</v>
      </c>
      <c r="F461" s="235" t="s">
        <v>983</v>
      </c>
      <c r="G461" s="236" t="s">
        <v>154</v>
      </c>
      <c r="H461" s="237">
        <v>1</v>
      </c>
      <c r="I461" s="238"/>
      <c r="J461" s="239">
        <f>ROUND(I461*H461,2)</f>
        <v>0</v>
      </c>
      <c r="K461" s="235" t="s">
        <v>144</v>
      </c>
      <c r="L461" s="240"/>
      <c r="M461" s="241" t="s">
        <v>19</v>
      </c>
      <c r="N461" s="242" t="s">
        <v>43</v>
      </c>
      <c r="O461" s="87"/>
      <c r="P461" s="212">
        <f>O461*H461</f>
        <v>0</v>
      </c>
      <c r="Q461" s="212">
        <v>0.00014999999999999999</v>
      </c>
      <c r="R461" s="212">
        <f>Q461*H461</f>
        <v>0.00014999999999999999</v>
      </c>
      <c r="S461" s="212">
        <v>0</v>
      </c>
      <c r="T461" s="213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4" t="s">
        <v>304</v>
      </c>
      <c r="AT461" s="214" t="s">
        <v>157</v>
      </c>
      <c r="AU461" s="214" t="s">
        <v>146</v>
      </c>
      <c r="AY461" s="20" t="s">
        <v>137</v>
      </c>
      <c r="BE461" s="215">
        <f>IF(N461="základní",J461,0)</f>
        <v>0</v>
      </c>
      <c r="BF461" s="215">
        <f>IF(N461="snížená",J461,0)</f>
        <v>0</v>
      </c>
      <c r="BG461" s="215">
        <f>IF(N461="zákl. přenesená",J461,0)</f>
        <v>0</v>
      </c>
      <c r="BH461" s="215">
        <f>IF(N461="sníž. přenesená",J461,0)</f>
        <v>0</v>
      </c>
      <c r="BI461" s="215">
        <f>IF(N461="nulová",J461,0)</f>
        <v>0</v>
      </c>
      <c r="BJ461" s="20" t="s">
        <v>146</v>
      </c>
      <c r="BK461" s="215">
        <f>ROUND(I461*H461,2)</f>
        <v>0</v>
      </c>
      <c r="BL461" s="20" t="s">
        <v>223</v>
      </c>
      <c r="BM461" s="214" t="s">
        <v>984</v>
      </c>
    </row>
    <row r="462" s="2" customFormat="1" ht="16.5" customHeight="1">
      <c r="A462" s="41"/>
      <c r="B462" s="42"/>
      <c r="C462" s="203" t="s">
        <v>985</v>
      </c>
      <c r="D462" s="203" t="s">
        <v>140</v>
      </c>
      <c r="E462" s="204" t="s">
        <v>986</v>
      </c>
      <c r="F462" s="205" t="s">
        <v>987</v>
      </c>
      <c r="G462" s="206" t="s">
        <v>154</v>
      </c>
      <c r="H462" s="207">
        <v>1</v>
      </c>
      <c r="I462" s="208"/>
      <c r="J462" s="209">
        <f>ROUND(I462*H462,2)</f>
        <v>0</v>
      </c>
      <c r="K462" s="205" t="s">
        <v>144</v>
      </c>
      <c r="L462" s="47"/>
      <c r="M462" s="210" t="s">
        <v>19</v>
      </c>
      <c r="N462" s="211" t="s">
        <v>43</v>
      </c>
      <c r="O462" s="87"/>
      <c r="P462" s="212">
        <f>O462*H462</f>
        <v>0</v>
      </c>
      <c r="Q462" s="212">
        <v>0</v>
      </c>
      <c r="R462" s="212">
        <f>Q462*H462</f>
        <v>0</v>
      </c>
      <c r="S462" s="212">
        <v>0</v>
      </c>
      <c r="T462" s="213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14" t="s">
        <v>223</v>
      </c>
      <c r="AT462" s="214" t="s">
        <v>140</v>
      </c>
      <c r="AU462" s="214" t="s">
        <v>146</v>
      </c>
      <c r="AY462" s="20" t="s">
        <v>137</v>
      </c>
      <c r="BE462" s="215">
        <f>IF(N462="základní",J462,0)</f>
        <v>0</v>
      </c>
      <c r="BF462" s="215">
        <f>IF(N462="snížená",J462,0)</f>
        <v>0</v>
      </c>
      <c r="BG462" s="215">
        <f>IF(N462="zákl. přenesená",J462,0)</f>
        <v>0</v>
      </c>
      <c r="BH462" s="215">
        <f>IF(N462="sníž. přenesená",J462,0)</f>
        <v>0</v>
      </c>
      <c r="BI462" s="215">
        <f>IF(N462="nulová",J462,0)</f>
        <v>0</v>
      </c>
      <c r="BJ462" s="20" t="s">
        <v>146</v>
      </c>
      <c r="BK462" s="215">
        <f>ROUND(I462*H462,2)</f>
        <v>0</v>
      </c>
      <c r="BL462" s="20" t="s">
        <v>223</v>
      </c>
      <c r="BM462" s="214" t="s">
        <v>988</v>
      </c>
    </row>
    <row r="463" s="2" customFormat="1">
      <c r="A463" s="41"/>
      <c r="B463" s="42"/>
      <c r="C463" s="43"/>
      <c r="D463" s="216" t="s">
        <v>148</v>
      </c>
      <c r="E463" s="43"/>
      <c r="F463" s="217" t="s">
        <v>989</v>
      </c>
      <c r="G463" s="43"/>
      <c r="H463" s="43"/>
      <c r="I463" s="218"/>
      <c r="J463" s="43"/>
      <c r="K463" s="43"/>
      <c r="L463" s="47"/>
      <c r="M463" s="219"/>
      <c r="N463" s="220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148</v>
      </c>
      <c r="AU463" s="20" t="s">
        <v>146</v>
      </c>
    </row>
    <row r="464" s="2" customFormat="1" ht="16.5" customHeight="1">
      <c r="A464" s="41"/>
      <c r="B464" s="42"/>
      <c r="C464" s="233" t="s">
        <v>990</v>
      </c>
      <c r="D464" s="233" t="s">
        <v>157</v>
      </c>
      <c r="E464" s="234" t="s">
        <v>991</v>
      </c>
      <c r="F464" s="235" t="s">
        <v>992</v>
      </c>
      <c r="G464" s="236" t="s">
        <v>154</v>
      </c>
      <c r="H464" s="237">
        <v>1</v>
      </c>
      <c r="I464" s="238"/>
      <c r="J464" s="239">
        <f>ROUND(I464*H464,2)</f>
        <v>0</v>
      </c>
      <c r="K464" s="235" t="s">
        <v>144</v>
      </c>
      <c r="L464" s="240"/>
      <c r="M464" s="241" t="s">
        <v>19</v>
      </c>
      <c r="N464" s="242" t="s">
        <v>43</v>
      </c>
      <c r="O464" s="87"/>
      <c r="P464" s="212">
        <f>O464*H464</f>
        <v>0</v>
      </c>
      <c r="Q464" s="212">
        <v>0.0022000000000000001</v>
      </c>
      <c r="R464" s="212">
        <f>Q464*H464</f>
        <v>0.0022000000000000001</v>
      </c>
      <c r="S464" s="212">
        <v>0</v>
      </c>
      <c r="T464" s="213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14" t="s">
        <v>304</v>
      </c>
      <c r="AT464" s="214" t="s">
        <v>157</v>
      </c>
      <c r="AU464" s="214" t="s">
        <v>146</v>
      </c>
      <c r="AY464" s="20" t="s">
        <v>137</v>
      </c>
      <c r="BE464" s="215">
        <f>IF(N464="základní",J464,0)</f>
        <v>0</v>
      </c>
      <c r="BF464" s="215">
        <f>IF(N464="snížená",J464,0)</f>
        <v>0</v>
      </c>
      <c r="BG464" s="215">
        <f>IF(N464="zákl. přenesená",J464,0)</f>
        <v>0</v>
      </c>
      <c r="BH464" s="215">
        <f>IF(N464="sníž. přenesená",J464,0)</f>
        <v>0</v>
      </c>
      <c r="BI464" s="215">
        <f>IF(N464="nulová",J464,0)</f>
        <v>0</v>
      </c>
      <c r="BJ464" s="20" t="s">
        <v>146</v>
      </c>
      <c r="BK464" s="215">
        <f>ROUND(I464*H464,2)</f>
        <v>0</v>
      </c>
      <c r="BL464" s="20" t="s">
        <v>223</v>
      </c>
      <c r="BM464" s="214" t="s">
        <v>993</v>
      </c>
    </row>
    <row r="465" s="2" customFormat="1" ht="16.5" customHeight="1">
      <c r="A465" s="41"/>
      <c r="B465" s="42"/>
      <c r="C465" s="203" t="s">
        <v>994</v>
      </c>
      <c r="D465" s="203" t="s">
        <v>140</v>
      </c>
      <c r="E465" s="204" t="s">
        <v>995</v>
      </c>
      <c r="F465" s="205" t="s">
        <v>996</v>
      </c>
      <c r="G465" s="206" t="s">
        <v>154</v>
      </c>
      <c r="H465" s="207">
        <v>1</v>
      </c>
      <c r="I465" s="208"/>
      <c r="J465" s="209">
        <f>ROUND(I465*H465,2)</f>
        <v>0</v>
      </c>
      <c r="K465" s="205" t="s">
        <v>144</v>
      </c>
      <c r="L465" s="47"/>
      <c r="M465" s="210" t="s">
        <v>19</v>
      </c>
      <c r="N465" s="211" t="s">
        <v>43</v>
      </c>
      <c r="O465" s="87"/>
      <c r="P465" s="212">
        <f>O465*H465</f>
        <v>0</v>
      </c>
      <c r="Q465" s="212">
        <v>0</v>
      </c>
      <c r="R465" s="212">
        <f>Q465*H465</f>
        <v>0</v>
      </c>
      <c r="S465" s="212">
        <v>0</v>
      </c>
      <c r="T465" s="213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4" t="s">
        <v>223</v>
      </c>
      <c r="AT465" s="214" t="s">
        <v>140</v>
      </c>
      <c r="AU465" s="214" t="s">
        <v>146</v>
      </c>
      <c r="AY465" s="20" t="s">
        <v>137</v>
      </c>
      <c r="BE465" s="215">
        <f>IF(N465="základní",J465,0)</f>
        <v>0</v>
      </c>
      <c r="BF465" s="215">
        <f>IF(N465="snížená",J465,0)</f>
        <v>0</v>
      </c>
      <c r="BG465" s="215">
        <f>IF(N465="zákl. přenesená",J465,0)</f>
        <v>0</v>
      </c>
      <c r="BH465" s="215">
        <f>IF(N465="sníž. přenesená",J465,0)</f>
        <v>0</v>
      </c>
      <c r="BI465" s="215">
        <f>IF(N465="nulová",J465,0)</f>
        <v>0</v>
      </c>
      <c r="BJ465" s="20" t="s">
        <v>146</v>
      </c>
      <c r="BK465" s="215">
        <f>ROUND(I465*H465,2)</f>
        <v>0</v>
      </c>
      <c r="BL465" s="20" t="s">
        <v>223</v>
      </c>
      <c r="BM465" s="214" t="s">
        <v>997</v>
      </c>
    </row>
    <row r="466" s="2" customFormat="1">
      <c r="A466" s="41"/>
      <c r="B466" s="42"/>
      <c r="C466" s="43"/>
      <c r="D466" s="216" t="s">
        <v>148</v>
      </c>
      <c r="E466" s="43"/>
      <c r="F466" s="217" t="s">
        <v>998</v>
      </c>
      <c r="G466" s="43"/>
      <c r="H466" s="43"/>
      <c r="I466" s="218"/>
      <c r="J466" s="43"/>
      <c r="K466" s="43"/>
      <c r="L466" s="47"/>
      <c r="M466" s="219"/>
      <c r="N466" s="220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148</v>
      </c>
      <c r="AU466" s="20" t="s">
        <v>146</v>
      </c>
    </row>
    <row r="467" s="2" customFormat="1" ht="16.5" customHeight="1">
      <c r="A467" s="41"/>
      <c r="B467" s="42"/>
      <c r="C467" s="233" t="s">
        <v>999</v>
      </c>
      <c r="D467" s="233" t="s">
        <v>157</v>
      </c>
      <c r="E467" s="234" t="s">
        <v>1000</v>
      </c>
      <c r="F467" s="235" t="s">
        <v>1001</v>
      </c>
      <c r="G467" s="236" t="s">
        <v>154</v>
      </c>
      <c r="H467" s="237">
        <v>1</v>
      </c>
      <c r="I467" s="238"/>
      <c r="J467" s="239">
        <f>ROUND(I467*H467,2)</f>
        <v>0</v>
      </c>
      <c r="K467" s="235" t="s">
        <v>144</v>
      </c>
      <c r="L467" s="240"/>
      <c r="M467" s="241" t="s">
        <v>19</v>
      </c>
      <c r="N467" s="242" t="s">
        <v>43</v>
      </c>
      <c r="O467" s="87"/>
      <c r="P467" s="212">
        <f>O467*H467</f>
        <v>0</v>
      </c>
      <c r="Q467" s="212">
        <v>0.00010000000000000001</v>
      </c>
      <c r="R467" s="212">
        <f>Q467*H467</f>
        <v>0.00010000000000000001</v>
      </c>
      <c r="S467" s="212">
        <v>0</v>
      </c>
      <c r="T467" s="213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4" t="s">
        <v>304</v>
      </c>
      <c r="AT467" s="214" t="s">
        <v>157</v>
      </c>
      <c r="AU467" s="214" t="s">
        <v>146</v>
      </c>
      <c r="AY467" s="20" t="s">
        <v>137</v>
      </c>
      <c r="BE467" s="215">
        <f>IF(N467="základní",J467,0)</f>
        <v>0</v>
      </c>
      <c r="BF467" s="215">
        <f>IF(N467="snížená",J467,0)</f>
        <v>0</v>
      </c>
      <c r="BG467" s="215">
        <f>IF(N467="zákl. přenesená",J467,0)</f>
        <v>0</v>
      </c>
      <c r="BH467" s="215">
        <f>IF(N467="sníž. přenesená",J467,0)</f>
        <v>0</v>
      </c>
      <c r="BI467" s="215">
        <f>IF(N467="nulová",J467,0)</f>
        <v>0</v>
      </c>
      <c r="BJ467" s="20" t="s">
        <v>146</v>
      </c>
      <c r="BK467" s="215">
        <f>ROUND(I467*H467,2)</f>
        <v>0</v>
      </c>
      <c r="BL467" s="20" t="s">
        <v>223</v>
      </c>
      <c r="BM467" s="214" t="s">
        <v>1002</v>
      </c>
    </row>
    <row r="468" s="2" customFormat="1" ht="16.5" customHeight="1">
      <c r="A468" s="41"/>
      <c r="B468" s="42"/>
      <c r="C468" s="203" t="s">
        <v>1003</v>
      </c>
      <c r="D468" s="203" t="s">
        <v>140</v>
      </c>
      <c r="E468" s="204" t="s">
        <v>1004</v>
      </c>
      <c r="F468" s="205" t="s">
        <v>1005</v>
      </c>
      <c r="G468" s="206" t="s">
        <v>154</v>
      </c>
      <c r="H468" s="207">
        <v>4</v>
      </c>
      <c r="I468" s="208"/>
      <c r="J468" s="209">
        <f>ROUND(I468*H468,2)</f>
        <v>0</v>
      </c>
      <c r="K468" s="205" t="s">
        <v>144</v>
      </c>
      <c r="L468" s="47"/>
      <c r="M468" s="210" t="s">
        <v>19</v>
      </c>
      <c r="N468" s="211" t="s">
        <v>43</v>
      </c>
      <c r="O468" s="87"/>
      <c r="P468" s="212">
        <f>O468*H468</f>
        <v>0</v>
      </c>
      <c r="Q468" s="212">
        <v>0</v>
      </c>
      <c r="R468" s="212">
        <f>Q468*H468</f>
        <v>0</v>
      </c>
      <c r="S468" s="212">
        <v>0.00044999999999999999</v>
      </c>
      <c r="T468" s="213">
        <f>S468*H468</f>
        <v>0.0018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14" t="s">
        <v>223</v>
      </c>
      <c r="AT468" s="214" t="s">
        <v>140</v>
      </c>
      <c r="AU468" s="214" t="s">
        <v>146</v>
      </c>
      <c r="AY468" s="20" t="s">
        <v>137</v>
      </c>
      <c r="BE468" s="215">
        <f>IF(N468="základní",J468,0)</f>
        <v>0</v>
      </c>
      <c r="BF468" s="215">
        <f>IF(N468="snížená",J468,0)</f>
        <v>0</v>
      </c>
      <c r="BG468" s="215">
        <f>IF(N468="zákl. přenesená",J468,0)</f>
        <v>0</v>
      </c>
      <c r="BH468" s="215">
        <f>IF(N468="sníž. přenesená",J468,0)</f>
        <v>0</v>
      </c>
      <c r="BI468" s="215">
        <f>IF(N468="nulová",J468,0)</f>
        <v>0</v>
      </c>
      <c r="BJ468" s="20" t="s">
        <v>146</v>
      </c>
      <c r="BK468" s="215">
        <f>ROUND(I468*H468,2)</f>
        <v>0</v>
      </c>
      <c r="BL468" s="20" t="s">
        <v>223</v>
      </c>
      <c r="BM468" s="214" t="s">
        <v>1006</v>
      </c>
    </row>
    <row r="469" s="2" customFormat="1">
      <c r="A469" s="41"/>
      <c r="B469" s="42"/>
      <c r="C469" s="43"/>
      <c r="D469" s="216" t="s">
        <v>148</v>
      </c>
      <c r="E469" s="43"/>
      <c r="F469" s="217" t="s">
        <v>1007</v>
      </c>
      <c r="G469" s="43"/>
      <c r="H469" s="43"/>
      <c r="I469" s="218"/>
      <c r="J469" s="43"/>
      <c r="K469" s="43"/>
      <c r="L469" s="47"/>
      <c r="M469" s="219"/>
      <c r="N469" s="220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148</v>
      </c>
      <c r="AU469" s="20" t="s">
        <v>146</v>
      </c>
    </row>
    <row r="470" s="2" customFormat="1" ht="16.5" customHeight="1">
      <c r="A470" s="41"/>
      <c r="B470" s="42"/>
      <c r="C470" s="203" t="s">
        <v>1008</v>
      </c>
      <c r="D470" s="203" t="s">
        <v>140</v>
      </c>
      <c r="E470" s="204" t="s">
        <v>1009</v>
      </c>
      <c r="F470" s="205" t="s">
        <v>1010</v>
      </c>
      <c r="G470" s="206" t="s">
        <v>154</v>
      </c>
      <c r="H470" s="207">
        <v>5</v>
      </c>
      <c r="I470" s="208"/>
      <c r="J470" s="209">
        <f>ROUND(I470*H470,2)</f>
        <v>0</v>
      </c>
      <c r="K470" s="205" t="s">
        <v>144</v>
      </c>
      <c r="L470" s="47"/>
      <c r="M470" s="210" t="s">
        <v>19</v>
      </c>
      <c r="N470" s="211" t="s">
        <v>43</v>
      </c>
      <c r="O470" s="87"/>
      <c r="P470" s="212">
        <f>O470*H470</f>
        <v>0</v>
      </c>
      <c r="Q470" s="212">
        <v>0</v>
      </c>
      <c r="R470" s="212">
        <f>Q470*H470</f>
        <v>0</v>
      </c>
      <c r="S470" s="212">
        <v>0.024</v>
      </c>
      <c r="T470" s="213">
        <f>S470*H470</f>
        <v>0.12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14" t="s">
        <v>223</v>
      </c>
      <c r="AT470" s="214" t="s">
        <v>140</v>
      </c>
      <c r="AU470" s="214" t="s">
        <v>146</v>
      </c>
      <c r="AY470" s="20" t="s">
        <v>137</v>
      </c>
      <c r="BE470" s="215">
        <f>IF(N470="základní",J470,0)</f>
        <v>0</v>
      </c>
      <c r="BF470" s="215">
        <f>IF(N470="snížená",J470,0)</f>
        <v>0</v>
      </c>
      <c r="BG470" s="215">
        <f>IF(N470="zákl. přenesená",J470,0)</f>
        <v>0</v>
      </c>
      <c r="BH470" s="215">
        <f>IF(N470="sníž. přenesená",J470,0)</f>
        <v>0</v>
      </c>
      <c r="BI470" s="215">
        <f>IF(N470="nulová",J470,0)</f>
        <v>0</v>
      </c>
      <c r="BJ470" s="20" t="s">
        <v>146</v>
      </c>
      <c r="BK470" s="215">
        <f>ROUND(I470*H470,2)</f>
        <v>0</v>
      </c>
      <c r="BL470" s="20" t="s">
        <v>223</v>
      </c>
      <c r="BM470" s="214" t="s">
        <v>1011</v>
      </c>
    </row>
    <row r="471" s="2" customFormat="1">
      <c r="A471" s="41"/>
      <c r="B471" s="42"/>
      <c r="C471" s="43"/>
      <c r="D471" s="216" t="s">
        <v>148</v>
      </c>
      <c r="E471" s="43"/>
      <c r="F471" s="217" t="s">
        <v>1012</v>
      </c>
      <c r="G471" s="43"/>
      <c r="H471" s="43"/>
      <c r="I471" s="218"/>
      <c r="J471" s="43"/>
      <c r="K471" s="43"/>
      <c r="L471" s="47"/>
      <c r="M471" s="219"/>
      <c r="N471" s="220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148</v>
      </c>
      <c r="AU471" s="20" t="s">
        <v>146</v>
      </c>
    </row>
    <row r="472" s="2" customFormat="1" ht="24.15" customHeight="1">
      <c r="A472" s="41"/>
      <c r="B472" s="42"/>
      <c r="C472" s="203" t="s">
        <v>1013</v>
      </c>
      <c r="D472" s="203" t="s">
        <v>140</v>
      </c>
      <c r="E472" s="204" t="s">
        <v>1014</v>
      </c>
      <c r="F472" s="205" t="s">
        <v>1015</v>
      </c>
      <c r="G472" s="206" t="s">
        <v>154</v>
      </c>
      <c r="H472" s="207">
        <v>3</v>
      </c>
      <c r="I472" s="208"/>
      <c r="J472" s="209">
        <f>ROUND(I472*H472,2)</f>
        <v>0</v>
      </c>
      <c r="K472" s="205" t="s">
        <v>144</v>
      </c>
      <c r="L472" s="47"/>
      <c r="M472" s="210" t="s">
        <v>19</v>
      </c>
      <c r="N472" s="211" t="s">
        <v>43</v>
      </c>
      <c r="O472" s="87"/>
      <c r="P472" s="212">
        <f>O472*H472</f>
        <v>0</v>
      </c>
      <c r="Q472" s="212">
        <v>0</v>
      </c>
      <c r="R472" s="212">
        <f>Q472*H472</f>
        <v>0</v>
      </c>
      <c r="S472" s="212">
        <v>0</v>
      </c>
      <c r="T472" s="213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14" t="s">
        <v>223</v>
      </c>
      <c r="AT472" s="214" t="s">
        <v>140</v>
      </c>
      <c r="AU472" s="214" t="s">
        <v>146</v>
      </c>
      <c r="AY472" s="20" t="s">
        <v>137</v>
      </c>
      <c r="BE472" s="215">
        <f>IF(N472="základní",J472,0)</f>
        <v>0</v>
      </c>
      <c r="BF472" s="215">
        <f>IF(N472="snížená",J472,0)</f>
        <v>0</v>
      </c>
      <c r="BG472" s="215">
        <f>IF(N472="zákl. přenesená",J472,0)</f>
        <v>0</v>
      </c>
      <c r="BH472" s="215">
        <f>IF(N472="sníž. přenesená",J472,0)</f>
        <v>0</v>
      </c>
      <c r="BI472" s="215">
        <f>IF(N472="nulová",J472,0)</f>
        <v>0</v>
      </c>
      <c r="BJ472" s="20" t="s">
        <v>146</v>
      </c>
      <c r="BK472" s="215">
        <f>ROUND(I472*H472,2)</f>
        <v>0</v>
      </c>
      <c r="BL472" s="20" t="s">
        <v>223</v>
      </c>
      <c r="BM472" s="214" t="s">
        <v>1016</v>
      </c>
    </row>
    <row r="473" s="2" customFormat="1">
      <c r="A473" s="41"/>
      <c r="B473" s="42"/>
      <c r="C473" s="43"/>
      <c r="D473" s="216" t="s">
        <v>148</v>
      </c>
      <c r="E473" s="43"/>
      <c r="F473" s="217" t="s">
        <v>1017</v>
      </c>
      <c r="G473" s="43"/>
      <c r="H473" s="43"/>
      <c r="I473" s="218"/>
      <c r="J473" s="43"/>
      <c r="K473" s="43"/>
      <c r="L473" s="47"/>
      <c r="M473" s="219"/>
      <c r="N473" s="220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148</v>
      </c>
      <c r="AU473" s="20" t="s">
        <v>146</v>
      </c>
    </row>
    <row r="474" s="2" customFormat="1" ht="16.5" customHeight="1">
      <c r="A474" s="41"/>
      <c r="B474" s="42"/>
      <c r="C474" s="233" t="s">
        <v>1018</v>
      </c>
      <c r="D474" s="233" t="s">
        <v>157</v>
      </c>
      <c r="E474" s="234" t="s">
        <v>1019</v>
      </c>
      <c r="F474" s="235" t="s">
        <v>1020</v>
      </c>
      <c r="G474" s="236" t="s">
        <v>1021</v>
      </c>
      <c r="H474" s="237">
        <v>3</v>
      </c>
      <c r="I474" s="238"/>
      <c r="J474" s="239">
        <f>ROUND(I474*H474,2)</f>
        <v>0</v>
      </c>
      <c r="K474" s="235" t="s">
        <v>19</v>
      </c>
      <c r="L474" s="240"/>
      <c r="M474" s="241" t="s">
        <v>19</v>
      </c>
      <c r="N474" s="242" t="s">
        <v>43</v>
      </c>
      <c r="O474" s="87"/>
      <c r="P474" s="212">
        <f>O474*H474</f>
        <v>0</v>
      </c>
      <c r="Q474" s="212">
        <v>0</v>
      </c>
      <c r="R474" s="212">
        <f>Q474*H474</f>
        <v>0</v>
      </c>
      <c r="S474" s="212">
        <v>0</v>
      </c>
      <c r="T474" s="213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14" t="s">
        <v>304</v>
      </c>
      <c r="AT474" s="214" t="s">
        <v>157</v>
      </c>
      <c r="AU474" s="214" t="s">
        <v>146</v>
      </c>
      <c r="AY474" s="20" t="s">
        <v>137</v>
      </c>
      <c r="BE474" s="215">
        <f>IF(N474="základní",J474,0)</f>
        <v>0</v>
      </c>
      <c r="BF474" s="215">
        <f>IF(N474="snížená",J474,0)</f>
        <v>0</v>
      </c>
      <c r="BG474" s="215">
        <f>IF(N474="zákl. přenesená",J474,0)</f>
        <v>0</v>
      </c>
      <c r="BH474" s="215">
        <f>IF(N474="sníž. přenesená",J474,0)</f>
        <v>0</v>
      </c>
      <c r="BI474" s="215">
        <f>IF(N474="nulová",J474,0)</f>
        <v>0</v>
      </c>
      <c r="BJ474" s="20" t="s">
        <v>146</v>
      </c>
      <c r="BK474" s="215">
        <f>ROUND(I474*H474,2)</f>
        <v>0</v>
      </c>
      <c r="BL474" s="20" t="s">
        <v>223</v>
      </c>
      <c r="BM474" s="214" t="s">
        <v>1022</v>
      </c>
    </row>
    <row r="475" s="2" customFormat="1" ht="16.5" customHeight="1">
      <c r="A475" s="41"/>
      <c r="B475" s="42"/>
      <c r="C475" s="203" t="s">
        <v>1023</v>
      </c>
      <c r="D475" s="203" t="s">
        <v>140</v>
      </c>
      <c r="E475" s="204" t="s">
        <v>1024</v>
      </c>
      <c r="F475" s="205" t="s">
        <v>1025</v>
      </c>
      <c r="G475" s="206" t="s">
        <v>154</v>
      </c>
      <c r="H475" s="207">
        <v>5</v>
      </c>
      <c r="I475" s="208"/>
      <c r="J475" s="209">
        <f>ROUND(I475*H475,2)</f>
        <v>0</v>
      </c>
      <c r="K475" s="205" t="s">
        <v>144</v>
      </c>
      <c r="L475" s="47"/>
      <c r="M475" s="210" t="s">
        <v>19</v>
      </c>
      <c r="N475" s="211" t="s">
        <v>43</v>
      </c>
      <c r="O475" s="87"/>
      <c r="P475" s="212">
        <f>O475*H475</f>
        <v>0</v>
      </c>
      <c r="Q475" s="212">
        <v>0</v>
      </c>
      <c r="R475" s="212">
        <f>Q475*H475</f>
        <v>0</v>
      </c>
      <c r="S475" s="212">
        <v>0</v>
      </c>
      <c r="T475" s="213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14" t="s">
        <v>223</v>
      </c>
      <c r="AT475" s="214" t="s">
        <v>140</v>
      </c>
      <c r="AU475" s="214" t="s">
        <v>146</v>
      </c>
      <c r="AY475" s="20" t="s">
        <v>137</v>
      </c>
      <c r="BE475" s="215">
        <f>IF(N475="základní",J475,0)</f>
        <v>0</v>
      </c>
      <c r="BF475" s="215">
        <f>IF(N475="snížená",J475,0)</f>
        <v>0</v>
      </c>
      <c r="BG475" s="215">
        <f>IF(N475="zákl. přenesená",J475,0)</f>
        <v>0</v>
      </c>
      <c r="BH475" s="215">
        <f>IF(N475="sníž. přenesená",J475,0)</f>
        <v>0</v>
      </c>
      <c r="BI475" s="215">
        <f>IF(N475="nulová",J475,0)</f>
        <v>0</v>
      </c>
      <c r="BJ475" s="20" t="s">
        <v>146</v>
      </c>
      <c r="BK475" s="215">
        <f>ROUND(I475*H475,2)</f>
        <v>0</v>
      </c>
      <c r="BL475" s="20" t="s">
        <v>223</v>
      </c>
      <c r="BM475" s="214" t="s">
        <v>1026</v>
      </c>
    </row>
    <row r="476" s="2" customFormat="1">
      <c r="A476" s="41"/>
      <c r="B476" s="42"/>
      <c r="C476" s="43"/>
      <c r="D476" s="216" t="s">
        <v>148</v>
      </c>
      <c r="E476" s="43"/>
      <c r="F476" s="217" t="s">
        <v>1027</v>
      </c>
      <c r="G476" s="43"/>
      <c r="H476" s="43"/>
      <c r="I476" s="218"/>
      <c r="J476" s="43"/>
      <c r="K476" s="43"/>
      <c r="L476" s="47"/>
      <c r="M476" s="219"/>
      <c r="N476" s="220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148</v>
      </c>
      <c r="AU476" s="20" t="s">
        <v>146</v>
      </c>
    </row>
    <row r="477" s="2" customFormat="1" ht="16.5" customHeight="1">
      <c r="A477" s="41"/>
      <c r="B477" s="42"/>
      <c r="C477" s="233" t="s">
        <v>1028</v>
      </c>
      <c r="D477" s="233" t="s">
        <v>157</v>
      </c>
      <c r="E477" s="234" t="s">
        <v>1029</v>
      </c>
      <c r="F477" s="235" t="s">
        <v>1030</v>
      </c>
      <c r="G477" s="236" t="s">
        <v>154</v>
      </c>
      <c r="H477" s="237">
        <v>2</v>
      </c>
      <c r="I477" s="238"/>
      <c r="J477" s="239">
        <f>ROUND(I477*H477,2)</f>
        <v>0</v>
      </c>
      <c r="K477" s="235" t="s">
        <v>144</v>
      </c>
      <c r="L477" s="240"/>
      <c r="M477" s="241" t="s">
        <v>19</v>
      </c>
      <c r="N477" s="242" t="s">
        <v>43</v>
      </c>
      <c r="O477" s="87"/>
      <c r="P477" s="212">
        <f>O477*H477</f>
        <v>0</v>
      </c>
      <c r="Q477" s="212">
        <v>0.00108</v>
      </c>
      <c r="R477" s="212">
        <f>Q477*H477</f>
        <v>0.00216</v>
      </c>
      <c r="S477" s="212">
        <v>0</v>
      </c>
      <c r="T477" s="213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14" t="s">
        <v>304</v>
      </c>
      <c r="AT477" s="214" t="s">
        <v>157</v>
      </c>
      <c r="AU477" s="214" t="s">
        <v>146</v>
      </c>
      <c r="AY477" s="20" t="s">
        <v>137</v>
      </c>
      <c r="BE477" s="215">
        <f>IF(N477="základní",J477,0)</f>
        <v>0</v>
      </c>
      <c r="BF477" s="215">
        <f>IF(N477="snížená",J477,0)</f>
        <v>0</v>
      </c>
      <c r="BG477" s="215">
        <f>IF(N477="zákl. přenesená",J477,0)</f>
        <v>0</v>
      </c>
      <c r="BH477" s="215">
        <f>IF(N477="sníž. přenesená",J477,0)</f>
        <v>0</v>
      </c>
      <c r="BI477" s="215">
        <f>IF(N477="nulová",J477,0)</f>
        <v>0</v>
      </c>
      <c r="BJ477" s="20" t="s">
        <v>146</v>
      </c>
      <c r="BK477" s="215">
        <f>ROUND(I477*H477,2)</f>
        <v>0</v>
      </c>
      <c r="BL477" s="20" t="s">
        <v>223</v>
      </c>
      <c r="BM477" s="214" t="s">
        <v>1031</v>
      </c>
    </row>
    <row r="478" s="2" customFormat="1" ht="16.5" customHeight="1">
      <c r="A478" s="41"/>
      <c r="B478" s="42"/>
      <c r="C478" s="233" t="s">
        <v>1032</v>
      </c>
      <c r="D478" s="233" t="s">
        <v>157</v>
      </c>
      <c r="E478" s="234" t="s">
        <v>1033</v>
      </c>
      <c r="F478" s="235" t="s">
        <v>1034</v>
      </c>
      <c r="G478" s="236" t="s">
        <v>154</v>
      </c>
      <c r="H478" s="237">
        <v>2</v>
      </c>
      <c r="I478" s="238"/>
      <c r="J478" s="239">
        <f>ROUND(I478*H478,2)</f>
        <v>0</v>
      </c>
      <c r="K478" s="235" t="s">
        <v>144</v>
      </c>
      <c r="L478" s="240"/>
      <c r="M478" s="241" t="s">
        <v>19</v>
      </c>
      <c r="N478" s="242" t="s">
        <v>43</v>
      </c>
      <c r="O478" s="87"/>
      <c r="P478" s="212">
        <f>O478*H478</f>
        <v>0</v>
      </c>
      <c r="Q478" s="212">
        <v>0.0018500000000000001</v>
      </c>
      <c r="R478" s="212">
        <f>Q478*H478</f>
        <v>0.0037000000000000002</v>
      </c>
      <c r="S478" s="212">
        <v>0</v>
      </c>
      <c r="T478" s="213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14" t="s">
        <v>304</v>
      </c>
      <c r="AT478" s="214" t="s">
        <v>157</v>
      </c>
      <c r="AU478" s="214" t="s">
        <v>146</v>
      </c>
      <c r="AY478" s="20" t="s">
        <v>137</v>
      </c>
      <c r="BE478" s="215">
        <f>IF(N478="základní",J478,0)</f>
        <v>0</v>
      </c>
      <c r="BF478" s="215">
        <f>IF(N478="snížená",J478,0)</f>
        <v>0</v>
      </c>
      <c r="BG478" s="215">
        <f>IF(N478="zákl. přenesená",J478,0)</f>
        <v>0</v>
      </c>
      <c r="BH478" s="215">
        <f>IF(N478="sníž. přenesená",J478,0)</f>
        <v>0</v>
      </c>
      <c r="BI478" s="215">
        <f>IF(N478="nulová",J478,0)</f>
        <v>0</v>
      </c>
      <c r="BJ478" s="20" t="s">
        <v>146</v>
      </c>
      <c r="BK478" s="215">
        <f>ROUND(I478*H478,2)</f>
        <v>0</v>
      </c>
      <c r="BL478" s="20" t="s">
        <v>223</v>
      </c>
      <c r="BM478" s="214" t="s">
        <v>1035</v>
      </c>
    </row>
    <row r="479" s="2" customFormat="1" ht="16.5" customHeight="1">
      <c r="A479" s="41"/>
      <c r="B479" s="42"/>
      <c r="C479" s="233" t="s">
        <v>1036</v>
      </c>
      <c r="D479" s="233" t="s">
        <v>157</v>
      </c>
      <c r="E479" s="234" t="s">
        <v>1037</v>
      </c>
      <c r="F479" s="235" t="s">
        <v>1038</v>
      </c>
      <c r="G479" s="236" t="s">
        <v>154</v>
      </c>
      <c r="H479" s="237">
        <v>1</v>
      </c>
      <c r="I479" s="238"/>
      <c r="J479" s="239">
        <f>ROUND(I479*H479,2)</f>
        <v>0</v>
      </c>
      <c r="K479" s="235" t="s">
        <v>144</v>
      </c>
      <c r="L479" s="240"/>
      <c r="M479" s="241" t="s">
        <v>19</v>
      </c>
      <c r="N479" s="242" t="s">
        <v>43</v>
      </c>
      <c r="O479" s="87"/>
      <c r="P479" s="212">
        <f>O479*H479</f>
        <v>0</v>
      </c>
      <c r="Q479" s="212">
        <v>0.00139</v>
      </c>
      <c r="R479" s="212">
        <f>Q479*H479</f>
        <v>0.00139</v>
      </c>
      <c r="S479" s="212">
        <v>0</v>
      </c>
      <c r="T479" s="213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14" t="s">
        <v>304</v>
      </c>
      <c r="AT479" s="214" t="s">
        <v>157</v>
      </c>
      <c r="AU479" s="214" t="s">
        <v>146</v>
      </c>
      <c r="AY479" s="20" t="s">
        <v>137</v>
      </c>
      <c r="BE479" s="215">
        <f>IF(N479="základní",J479,0)</f>
        <v>0</v>
      </c>
      <c r="BF479" s="215">
        <f>IF(N479="snížená",J479,0)</f>
        <v>0</v>
      </c>
      <c r="BG479" s="215">
        <f>IF(N479="zákl. přenesená",J479,0)</f>
        <v>0</v>
      </c>
      <c r="BH479" s="215">
        <f>IF(N479="sníž. přenesená",J479,0)</f>
        <v>0</v>
      </c>
      <c r="BI479" s="215">
        <f>IF(N479="nulová",J479,0)</f>
        <v>0</v>
      </c>
      <c r="BJ479" s="20" t="s">
        <v>146</v>
      </c>
      <c r="BK479" s="215">
        <f>ROUND(I479*H479,2)</f>
        <v>0</v>
      </c>
      <c r="BL479" s="20" t="s">
        <v>223</v>
      </c>
      <c r="BM479" s="214" t="s">
        <v>1039</v>
      </c>
    </row>
    <row r="480" s="2" customFormat="1" ht="16.5" customHeight="1">
      <c r="A480" s="41"/>
      <c r="B480" s="42"/>
      <c r="C480" s="203" t="s">
        <v>1040</v>
      </c>
      <c r="D480" s="203" t="s">
        <v>140</v>
      </c>
      <c r="E480" s="204" t="s">
        <v>1041</v>
      </c>
      <c r="F480" s="205" t="s">
        <v>1042</v>
      </c>
      <c r="G480" s="206" t="s">
        <v>154</v>
      </c>
      <c r="H480" s="207">
        <v>1</v>
      </c>
      <c r="I480" s="208"/>
      <c r="J480" s="209">
        <f>ROUND(I480*H480,2)</f>
        <v>0</v>
      </c>
      <c r="K480" s="205" t="s">
        <v>19</v>
      </c>
      <c r="L480" s="47"/>
      <c r="M480" s="210" t="s">
        <v>19</v>
      </c>
      <c r="N480" s="211" t="s">
        <v>43</v>
      </c>
      <c r="O480" s="87"/>
      <c r="P480" s="212">
        <f>O480*H480</f>
        <v>0</v>
      </c>
      <c r="Q480" s="212">
        <v>0</v>
      </c>
      <c r="R480" s="212">
        <f>Q480*H480</f>
        <v>0</v>
      </c>
      <c r="S480" s="212">
        <v>0</v>
      </c>
      <c r="T480" s="213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14" t="s">
        <v>223</v>
      </c>
      <c r="AT480" s="214" t="s">
        <v>140</v>
      </c>
      <c r="AU480" s="214" t="s">
        <v>146</v>
      </c>
      <c r="AY480" s="20" t="s">
        <v>137</v>
      </c>
      <c r="BE480" s="215">
        <f>IF(N480="základní",J480,0)</f>
        <v>0</v>
      </c>
      <c r="BF480" s="215">
        <f>IF(N480="snížená",J480,0)</f>
        <v>0</v>
      </c>
      <c r="BG480" s="215">
        <f>IF(N480="zákl. přenesená",J480,0)</f>
        <v>0</v>
      </c>
      <c r="BH480" s="215">
        <f>IF(N480="sníž. přenesená",J480,0)</f>
        <v>0</v>
      </c>
      <c r="BI480" s="215">
        <f>IF(N480="nulová",J480,0)</f>
        <v>0</v>
      </c>
      <c r="BJ480" s="20" t="s">
        <v>146</v>
      </c>
      <c r="BK480" s="215">
        <f>ROUND(I480*H480,2)</f>
        <v>0</v>
      </c>
      <c r="BL480" s="20" t="s">
        <v>223</v>
      </c>
      <c r="BM480" s="214" t="s">
        <v>1043</v>
      </c>
    </row>
    <row r="481" s="2" customFormat="1" ht="21.75" customHeight="1">
      <c r="A481" s="41"/>
      <c r="B481" s="42"/>
      <c r="C481" s="203" t="s">
        <v>1044</v>
      </c>
      <c r="D481" s="203" t="s">
        <v>140</v>
      </c>
      <c r="E481" s="204" t="s">
        <v>1045</v>
      </c>
      <c r="F481" s="205" t="s">
        <v>1046</v>
      </c>
      <c r="G481" s="206" t="s">
        <v>154</v>
      </c>
      <c r="H481" s="207">
        <v>1</v>
      </c>
      <c r="I481" s="208"/>
      <c r="J481" s="209">
        <f>ROUND(I481*H481,2)</f>
        <v>0</v>
      </c>
      <c r="K481" s="205" t="s">
        <v>144</v>
      </c>
      <c r="L481" s="47"/>
      <c r="M481" s="210" t="s">
        <v>19</v>
      </c>
      <c r="N481" s="211" t="s">
        <v>43</v>
      </c>
      <c r="O481" s="87"/>
      <c r="P481" s="212">
        <f>O481*H481</f>
        <v>0</v>
      </c>
      <c r="Q481" s="212">
        <v>0.00013999999999999999</v>
      </c>
      <c r="R481" s="212">
        <f>Q481*H481</f>
        <v>0.00013999999999999999</v>
      </c>
      <c r="S481" s="212">
        <v>0</v>
      </c>
      <c r="T481" s="213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14" t="s">
        <v>223</v>
      </c>
      <c r="AT481" s="214" t="s">
        <v>140</v>
      </c>
      <c r="AU481" s="214" t="s">
        <v>146</v>
      </c>
      <c r="AY481" s="20" t="s">
        <v>137</v>
      </c>
      <c r="BE481" s="215">
        <f>IF(N481="základní",J481,0)</f>
        <v>0</v>
      </c>
      <c r="BF481" s="215">
        <f>IF(N481="snížená",J481,0)</f>
        <v>0</v>
      </c>
      <c r="BG481" s="215">
        <f>IF(N481="zákl. přenesená",J481,0)</f>
        <v>0</v>
      </c>
      <c r="BH481" s="215">
        <f>IF(N481="sníž. přenesená",J481,0)</f>
        <v>0</v>
      </c>
      <c r="BI481" s="215">
        <f>IF(N481="nulová",J481,0)</f>
        <v>0</v>
      </c>
      <c r="BJ481" s="20" t="s">
        <v>146</v>
      </c>
      <c r="BK481" s="215">
        <f>ROUND(I481*H481,2)</f>
        <v>0</v>
      </c>
      <c r="BL481" s="20" t="s">
        <v>223</v>
      </c>
      <c r="BM481" s="214" t="s">
        <v>1047</v>
      </c>
    </row>
    <row r="482" s="2" customFormat="1">
      <c r="A482" s="41"/>
      <c r="B482" s="42"/>
      <c r="C482" s="43"/>
      <c r="D482" s="216" t="s">
        <v>148</v>
      </c>
      <c r="E482" s="43"/>
      <c r="F482" s="217" t="s">
        <v>1048</v>
      </c>
      <c r="G482" s="43"/>
      <c r="H482" s="43"/>
      <c r="I482" s="218"/>
      <c r="J482" s="43"/>
      <c r="K482" s="43"/>
      <c r="L482" s="47"/>
      <c r="M482" s="219"/>
      <c r="N482" s="220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148</v>
      </c>
      <c r="AU482" s="20" t="s">
        <v>146</v>
      </c>
    </row>
    <row r="483" s="2" customFormat="1" ht="16.5" customHeight="1">
      <c r="A483" s="41"/>
      <c r="B483" s="42"/>
      <c r="C483" s="203" t="s">
        <v>1049</v>
      </c>
      <c r="D483" s="203" t="s">
        <v>140</v>
      </c>
      <c r="E483" s="204" t="s">
        <v>1050</v>
      </c>
      <c r="F483" s="205" t="s">
        <v>1051</v>
      </c>
      <c r="G483" s="206" t="s">
        <v>154</v>
      </c>
      <c r="H483" s="207">
        <v>1</v>
      </c>
      <c r="I483" s="208"/>
      <c r="J483" s="209">
        <f>ROUND(I483*H483,2)</f>
        <v>0</v>
      </c>
      <c r="K483" s="205" t="s">
        <v>144</v>
      </c>
      <c r="L483" s="47"/>
      <c r="M483" s="210" t="s">
        <v>19</v>
      </c>
      <c r="N483" s="211" t="s">
        <v>43</v>
      </c>
      <c r="O483" s="87"/>
      <c r="P483" s="212">
        <f>O483*H483</f>
        <v>0</v>
      </c>
      <c r="Q483" s="212">
        <v>8.0000000000000007E-05</v>
      </c>
      <c r="R483" s="212">
        <f>Q483*H483</f>
        <v>8.0000000000000007E-05</v>
      </c>
      <c r="S483" s="212">
        <v>0</v>
      </c>
      <c r="T483" s="213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14" t="s">
        <v>223</v>
      </c>
      <c r="AT483" s="214" t="s">
        <v>140</v>
      </c>
      <c r="AU483" s="214" t="s">
        <v>146</v>
      </c>
      <c r="AY483" s="20" t="s">
        <v>137</v>
      </c>
      <c r="BE483" s="215">
        <f>IF(N483="základní",J483,0)</f>
        <v>0</v>
      </c>
      <c r="BF483" s="215">
        <f>IF(N483="snížená",J483,0)</f>
        <v>0</v>
      </c>
      <c r="BG483" s="215">
        <f>IF(N483="zákl. přenesená",J483,0)</f>
        <v>0</v>
      </c>
      <c r="BH483" s="215">
        <f>IF(N483="sníž. přenesená",J483,0)</f>
        <v>0</v>
      </c>
      <c r="BI483" s="215">
        <f>IF(N483="nulová",J483,0)</f>
        <v>0</v>
      </c>
      <c r="BJ483" s="20" t="s">
        <v>146</v>
      </c>
      <c r="BK483" s="215">
        <f>ROUND(I483*H483,2)</f>
        <v>0</v>
      </c>
      <c r="BL483" s="20" t="s">
        <v>223</v>
      </c>
      <c r="BM483" s="214" t="s">
        <v>1052</v>
      </c>
    </row>
    <row r="484" s="2" customFormat="1">
      <c r="A484" s="41"/>
      <c r="B484" s="42"/>
      <c r="C484" s="43"/>
      <c r="D484" s="216" t="s">
        <v>148</v>
      </c>
      <c r="E484" s="43"/>
      <c r="F484" s="217" t="s">
        <v>1053</v>
      </c>
      <c r="G484" s="43"/>
      <c r="H484" s="43"/>
      <c r="I484" s="218"/>
      <c r="J484" s="43"/>
      <c r="K484" s="43"/>
      <c r="L484" s="47"/>
      <c r="M484" s="219"/>
      <c r="N484" s="220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148</v>
      </c>
      <c r="AU484" s="20" t="s">
        <v>146</v>
      </c>
    </row>
    <row r="485" s="2" customFormat="1" ht="16.5" customHeight="1">
      <c r="A485" s="41"/>
      <c r="B485" s="42"/>
      <c r="C485" s="233" t="s">
        <v>1054</v>
      </c>
      <c r="D485" s="233" t="s">
        <v>157</v>
      </c>
      <c r="E485" s="234" t="s">
        <v>1055</v>
      </c>
      <c r="F485" s="235" t="s">
        <v>1056</v>
      </c>
      <c r="G485" s="236" t="s">
        <v>154</v>
      </c>
      <c r="H485" s="237">
        <v>1</v>
      </c>
      <c r="I485" s="238"/>
      <c r="J485" s="239">
        <f>ROUND(I485*H485,2)</f>
        <v>0</v>
      </c>
      <c r="K485" s="235" t="s">
        <v>19</v>
      </c>
      <c r="L485" s="240"/>
      <c r="M485" s="241" t="s">
        <v>19</v>
      </c>
      <c r="N485" s="242" t="s">
        <v>43</v>
      </c>
      <c r="O485" s="87"/>
      <c r="P485" s="212">
        <f>O485*H485</f>
        <v>0</v>
      </c>
      <c r="Q485" s="212">
        <v>0</v>
      </c>
      <c r="R485" s="212">
        <f>Q485*H485</f>
        <v>0</v>
      </c>
      <c r="S485" s="212">
        <v>0</v>
      </c>
      <c r="T485" s="213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14" t="s">
        <v>304</v>
      </c>
      <c r="AT485" s="214" t="s">
        <v>157</v>
      </c>
      <c r="AU485" s="214" t="s">
        <v>146</v>
      </c>
      <c r="AY485" s="20" t="s">
        <v>137</v>
      </c>
      <c r="BE485" s="215">
        <f>IF(N485="základní",J485,0)</f>
        <v>0</v>
      </c>
      <c r="BF485" s="215">
        <f>IF(N485="snížená",J485,0)</f>
        <v>0</v>
      </c>
      <c r="BG485" s="215">
        <f>IF(N485="zákl. přenesená",J485,0)</f>
        <v>0</v>
      </c>
      <c r="BH485" s="215">
        <f>IF(N485="sníž. přenesená",J485,0)</f>
        <v>0</v>
      </c>
      <c r="BI485" s="215">
        <f>IF(N485="nulová",J485,0)</f>
        <v>0</v>
      </c>
      <c r="BJ485" s="20" t="s">
        <v>146</v>
      </c>
      <c r="BK485" s="215">
        <f>ROUND(I485*H485,2)</f>
        <v>0</v>
      </c>
      <c r="BL485" s="20" t="s">
        <v>223</v>
      </c>
      <c r="BM485" s="214" t="s">
        <v>1057</v>
      </c>
    </row>
    <row r="486" s="2" customFormat="1" ht="24.15" customHeight="1">
      <c r="A486" s="41"/>
      <c r="B486" s="42"/>
      <c r="C486" s="203" t="s">
        <v>1058</v>
      </c>
      <c r="D486" s="203" t="s">
        <v>140</v>
      </c>
      <c r="E486" s="204" t="s">
        <v>1059</v>
      </c>
      <c r="F486" s="205" t="s">
        <v>1060</v>
      </c>
      <c r="G486" s="206" t="s">
        <v>154</v>
      </c>
      <c r="H486" s="207">
        <v>1</v>
      </c>
      <c r="I486" s="208"/>
      <c r="J486" s="209">
        <f>ROUND(I486*H486,2)</f>
        <v>0</v>
      </c>
      <c r="K486" s="205" t="s">
        <v>144</v>
      </c>
      <c r="L486" s="47"/>
      <c r="M486" s="210" t="s">
        <v>19</v>
      </c>
      <c r="N486" s="211" t="s">
        <v>43</v>
      </c>
      <c r="O486" s="87"/>
      <c r="P486" s="212">
        <f>O486*H486</f>
        <v>0</v>
      </c>
      <c r="Q486" s="212">
        <v>0</v>
      </c>
      <c r="R486" s="212">
        <f>Q486*H486</f>
        <v>0</v>
      </c>
      <c r="S486" s="212">
        <v>0.17399999999999999</v>
      </c>
      <c r="T486" s="213">
        <f>S486*H486</f>
        <v>0.17399999999999999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14" t="s">
        <v>223</v>
      </c>
      <c r="AT486" s="214" t="s">
        <v>140</v>
      </c>
      <c r="AU486" s="214" t="s">
        <v>146</v>
      </c>
      <c r="AY486" s="20" t="s">
        <v>137</v>
      </c>
      <c r="BE486" s="215">
        <f>IF(N486="základní",J486,0)</f>
        <v>0</v>
      </c>
      <c r="BF486" s="215">
        <f>IF(N486="snížená",J486,0)</f>
        <v>0</v>
      </c>
      <c r="BG486" s="215">
        <f>IF(N486="zákl. přenesená",J486,0)</f>
        <v>0</v>
      </c>
      <c r="BH486" s="215">
        <f>IF(N486="sníž. přenesená",J486,0)</f>
        <v>0</v>
      </c>
      <c r="BI486" s="215">
        <f>IF(N486="nulová",J486,0)</f>
        <v>0</v>
      </c>
      <c r="BJ486" s="20" t="s">
        <v>146</v>
      </c>
      <c r="BK486" s="215">
        <f>ROUND(I486*H486,2)</f>
        <v>0</v>
      </c>
      <c r="BL486" s="20" t="s">
        <v>223</v>
      </c>
      <c r="BM486" s="214" t="s">
        <v>1061</v>
      </c>
    </row>
    <row r="487" s="2" customFormat="1">
      <c r="A487" s="41"/>
      <c r="B487" s="42"/>
      <c r="C487" s="43"/>
      <c r="D487" s="216" t="s">
        <v>148</v>
      </c>
      <c r="E487" s="43"/>
      <c r="F487" s="217" t="s">
        <v>1062</v>
      </c>
      <c r="G487" s="43"/>
      <c r="H487" s="43"/>
      <c r="I487" s="218"/>
      <c r="J487" s="43"/>
      <c r="K487" s="43"/>
      <c r="L487" s="47"/>
      <c r="M487" s="219"/>
      <c r="N487" s="220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148</v>
      </c>
      <c r="AU487" s="20" t="s">
        <v>146</v>
      </c>
    </row>
    <row r="488" s="2" customFormat="1" ht="16.5" customHeight="1">
      <c r="A488" s="41"/>
      <c r="B488" s="42"/>
      <c r="C488" s="203" t="s">
        <v>1063</v>
      </c>
      <c r="D488" s="203" t="s">
        <v>140</v>
      </c>
      <c r="E488" s="204" t="s">
        <v>1064</v>
      </c>
      <c r="F488" s="205" t="s">
        <v>1065</v>
      </c>
      <c r="G488" s="206" t="s">
        <v>154</v>
      </c>
      <c r="H488" s="207">
        <v>1</v>
      </c>
      <c r="I488" s="208"/>
      <c r="J488" s="209">
        <f>ROUND(I488*H488,2)</f>
        <v>0</v>
      </c>
      <c r="K488" s="205" t="s">
        <v>144</v>
      </c>
      <c r="L488" s="47"/>
      <c r="M488" s="210" t="s">
        <v>19</v>
      </c>
      <c r="N488" s="211" t="s">
        <v>43</v>
      </c>
      <c r="O488" s="87"/>
      <c r="P488" s="212">
        <f>O488*H488</f>
        <v>0</v>
      </c>
      <c r="Q488" s="212">
        <v>0</v>
      </c>
      <c r="R488" s="212">
        <f>Q488*H488</f>
        <v>0</v>
      </c>
      <c r="S488" s="212">
        <v>0</v>
      </c>
      <c r="T488" s="213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14" t="s">
        <v>223</v>
      </c>
      <c r="AT488" s="214" t="s">
        <v>140</v>
      </c>
      <c r="AU488" s="214" t="s">
        <v>146</v>
      </c>
      <c r="AY488" s="20" t="s">
        <v>137</v>
      </c>
      <c r="BE488" s="215">
        <f>IF(N488="základní",J488,0)</f>
        <v>0</v>
      </c>
      <c r="BF488" s="215">
        <f>IF(N488="snížená",J488,0)</f>
        <v>0</v>
      </c>
      <c r="BG488" s="215">
        <f>IF(N488="zákl. přenesená",J488,0)</f>
        <v>0</v>
      </c>
      <c r="BH488" s="215">
        <f>IF(N488="sníž. přenesená",J488,0)</f>
        <v>0</v>
      </c>
      <c r="BI488" s="215">
        <f>IF(N488="nulová",J488,0)</f>
        <v>0</v>
      </c>
      <c r="BJ488" s="20" t="s">
        <v>146</v>
      </c>
      <c r="BK488" s="215">
        <f>ROUND(I488*H488,2)</f>
        <v>0</v>
      </c>
      <c r="BL488" s="20" t="s">
        <v>223</v>
      </c>
      <c r="BM488" s="214" t="s">
        <v>1066</v>
      </c>
    </row>
    <row r="489" s="2" customFormat="1">
      <c r="A489" s="41"/>
      <c r="B489" s="42"/>
      <c r="C489" s="43"/>
      <c r="D489" s="216" t="s">
        <v>148</v>
      </c>
      <c r="E489" s="43"/>
      <c r="F489" s="217" t="s">
        <v>1067</v>
      </c>
      <c r="G489" s="43"/>
      <c r="H489" s="43"/>
      <c r="I489" s="218"/>
      <c r="J489" s="43"/>
      <c r="K489" s="43"/>
      <c r="L489" s="47"/>
      <c r="M489" s="219"/>
      <c r="N489" s="220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148</v>
      </c>
      <c r="AU489" s="20" t="s">
        <v>146</v>
      </c>
    </row>
    <row r="490" s="2" customFormat="1" ht="16.5" customHeight="1">
      <c r="A490" s="41"/>
      <c r="B490" s="42"/>
      <c r="C490" s="233" t="s">
        <v>1068</v>
      </c>
      <c r="D490" s="233" t="s">
        <v>157</v>
      </c>
      <c r="E490" s="234" t="s">
        <v>1069</v>
      </c>
      <c r="F490" s="235" t="s">
        <v>1070</v>
      </c>
      <c r="G490" s="236" t="s">
        <v>154</v>
      </c>
      <c r="H490" s="237">
        <v>1</v>
      </c>
      <c r="I490" s="238"/>
      <c r="J490" s="239">
        <f>ROUND(I490*H490,2)</f>
        <v>0</v>
      </c>
      <c r="K490" s="235" t="s">
        <v>19</v>
      </c>
      <c r="L490" s="240"/>
      <c r="M490" s="241" t="s">
        <v>19</v>
      </c>
      <c r="N490" s="242" t="s">
        <v>43</v>
      </c>
      <c r="O490" s="87"/>
      <c r="P490" s="212">
        <f>O490*H490</f>
        <v>0</v>
      </c>
      <c r="Q490" s="212">
        <v>0</v>
      </c>
      <c r="R490" s="212">
        <f>Q490*H490</f>
        <v>0</v>
      </c>
      <c r="S490" s="212">
        <v>0</v>
      </c>
      <c r="T490" s="213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4" t="s">
        <v>304</v>
      </c>
      <c r="AT490" s="214" t="s">
        <v>157</v>
      </c>
      <c r="AU490" s="214" t="s">
        <v>146</v>
      </c>
      <c r="AY490" s="20" t="s">
        <v>137</v>
      </c>
      <c r="BE490" s="215">
        <f>IF(N490="základní",J490,0)</f>
        <v>0</v>
      </c>
      <c r="BF490" s="215">
        <f>IF(N490="snížená",J490,0)</f>
        <v>0</v>
      </c>
      <c r="BG490" s="215">
        <f>IF(N490="zákl. přenesená",J490,0)</f>
        <v>0</v>
      </c>
      <c r="BH490" s="215">
        <f>IF(N490="sníž. přenesená",J490,0)</f>
        <v>0</v>
      </c>
      <c r="BI490" s="215">
        <f>IF(N490="nulová",J490,0)</f>
        <v>0</v>
      </c>
      <c r="BJ490" s="20" t="s">
        <v>146</v>
      </c>
      <c r="BK490" s="215">
        <f>ROUND(I490*H490,2)</f>
        <v>0</v>
      </c>
      <c r="BL490" s="20" t="s">
        <v>223</v>
      </c>
      <c r="BM490" s="214" t="s">
        <v>1071</v>
      </c>
    </row>
    <row r="491" s="2" customFormat="1" ht="24.15" customHeight="1">
      <c r="A491" s="41"/>
      <c r="B491" s="42"/>
      <c r="C491" s="203" t="s">
        <v>1072</v>
      </c>
      <c r="D491" s="203" t="s">
        <v>140</v>
      </c>
      <c r="E491" s="204" t="s">
        <v>1073</v>
      </c>
      <c r="F491" s="205" t="s">
        <v>1074</v>
      </c>
      <c r="G491" s="206" t="s">
        <v>423</v>
      </c>
      <c r="H491" s="265"/>
      <c r="I491" s="208"/>
      <c r="J491" s="209">
        <f>ROUND(I491*H491,2)</f>
        <v>0</v>
      </c>
      <c r="K491" s="205" t="s">
        <v>144</v>
      </c>
      <c r="L491" s="47"/>
      <c r="M491" s="210" t="s">
        <v>19</v>
      </c>
      <c r="N491" s="211" t="s">
        <v>43</v>
      </c>
      <c r="O491" s="87"/>
      <c r="P491" s="212">
        <f>O491*H491</f>
        <v>0</v>
      </c>
      <c r="Q491" s="212">
        <v>0</v>
      </c>
      <c r="R491" s="212">
        <f>Q491*H491</f>
        <v>0</v>
      </c>
      <c r="S491" s="212">
        <v>0</v>
      </c>
      <c r="T491" s="213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14" t="s">
        <v>223</v>
      </c>
      <c r="AT491" s="214" t="s">
        <v>140</v>
      </c>
      <c r="AU491" s="214" t="s">
        <v>146</v>
      </c>
      <c r="AY491" s="20" t="s">
        <v>137</v>
      </c>
      <c r="BE491" s="215">
        <f>IF(N491="základní",J491,0)</f>
        <v>0</v>
      </c>
      <c r="BF491" s="215">
        <f>IF(N491="snížená",J491,0)</f>
        <v>0</v>
      </c>
      <c r="BG491" s="215">
        <f>IF(N491="zákl. přenesená",J491,0)</f>
        <v>0</v>
      </c>
      <c r="BH491" s="215">
        <f>IF(N491="sníž. přenesená",J491,0)</f>
        <v>0</v>
      </c>
      <c r="BI491" s="215">
        <f>IF(N491="nulová",J491,0)</f>
        <v>0</v>
      </c>
      <c r="BJ491" s="20" t="s">
        <v>146</v>
      </c>
      <c r="BK491" s="215">
        <f>ROUND(I491*H491,2)</f>
        <v>0</v>
      </c>
      <c r="BL491" s="20" t="s">
        <v>223</v>
      </c>
      <c r="BM491" s="214" t="s">
        <v>1075</v>
      </c>
    </row>
    <row r="492" s="2" customFormat="1">
      <c r="A492" s="41"/>
      <c r="B492" s="42"/>
      <c r="C492" s="43"/>
      <c r="D492" s="216" t="s">
        <v>148</v>
      </c>
      <c r="E492" s="43"/>
      <c r="F492" s="217" t="s">
        <v>1076</v>
      </c>
      <c r="G492" s="43"/>
      <c r="H492" s="43"/>
      <c r="I492" s="218"/>
      <c r="J492" s="43"/>
      <c r="K492" s="43"/>
      <c r="L492" s="47"/>
      <c r="M492" s="219"/>
      <c r="N492" s="220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148</v>
      </c>
      <c r="AU492" s="20" t="s">
        <v>146</v>
      </c>
    </row>
    <row r="493" s="12" customFormat="1" ht="22.8" customHeight="1">
      <c r="A493" s="12"/>
      <c r="B493" s="187"/>
      <c r="C493" s="188"/>
      <c r="D493" s="189" t="s">
        <v>70</v>
      </c>
      <c r="E493" s="201" t="s">
        <v>1077</v>
      </c>
      <c r="F493" s="201" t="s">
        <v>1078</v>
      </c>
      <c r="G493" s="188"/>
      <c r="H493" s="188"/>
      <c r="I493" s="191"/>
      <c r="J493" s="202">
        <f>BK493</f>
        <v>0</v>
      </c>
      <c r="K493" s="188"/>
      <c r="L493" s="193"/>
      <c r="M493" s="194"/>
      <c r="N493" s="195"/>
      <c r="O493" s="195"/>
      <c r="P493" s="196">
        <f>SUM(P494:P497)</f>
        <v>0</v>
      </c>
      <c r="Q493" s="195"/>
      <c r="R493" s="196">
        <f>SUM(R494:R497)</f>
        <v>0</v>
      </c>
      <c r="S493" s="195"/>
      <c r="T493" s="197">
        <f>SUM(T494:T497)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198" t="s">
        <v>146</v>
      </c>
      <c r="AT493" s="199" t="s">
        <v>70</v>
      </c>
      <c r="AU493" s="199" t="s">
        <v>79</v>
      </c>
      <c r="AY493" s="198" t="s">
        <v>137</v>
      </c>
      <c r="BK493" s="200">
        <f>SUM(BK494:BK497)</f>
        <v>0</v>
      </c>
    </row>
    <row r="494" s="2" customFormat="1" ht="16.5" customHeight="1">
      <c r="A494" s="41"/>
      <c r="B494" s="42"/>
      <c r="C494" s="203" t="s">
        <v>1079</v>
      </c>
      <c r="D494" s="203" t="s">
        <v>140</v>
      </c>
      <c r="E494" s="204" t="s">
        <v>1080</v>
      </c>
      <c r="F494" s="205" t="s">
        <v>1081</v>
      </c>
      <c r="G494" s="206" t="s">
        <v>154</v>
      </c>
      <c r="H494" s="207">
        <v>16</v>
      </c>
      <c r="I494" s="208"/>
      <c r="J494" s="209">
        <f>ROUND(I494*H494,2)</f>
        <v>0</v>
      </c>
      <c r="K494" s="205" t="s">
        <v>144</v>
      </c>
      <c r="L494" s="47"/>
      <c r="M494" s="210" t="s">
        <v>19</v>
      </c>
      <c r="N494" s="211" t="s">
        <v>43</v>
      </c>
      <c r="O494" s="87"/>
      <c r="P494" s="212">
        <f>O494*H494</f>
        <v>0</v>
      </c>
      <c r="Q494" s="212">
        <v>0</v>
      </c>
      <c r="R494" s="212">
        <f>Q494*H494</f>
        <v>0</v>
      </c>
      <c r="S494" s="212">
        <v>0</v>
      </c>
      <c r="T494" s="213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14" t="s">
        <v>223</v>
      </c>
      <c r="AT494" s="214" t="s">
        <v>140</v>
      </c>
      <c r="AU494" s="214" t="s">
        <v>146</v>
      </c>
      <c r="AY494" s="20" t="s">
        <v>137</v>
      </c>
      <c r="BE494" s="215">
        <f>IF(N494="základní",J494,0)</f>
        <v>0</v>
      </c>
      <c r="BF494" s="215">
        <f>IF(N494="snížená",J494,0)</f>
        <v>0</v>
      </c>
      <c r="BG494" s="215">
        <f>IF(N494="zákl. přenesená",J494,0)</f>
        <v>0</v>
      </c>
      <c r="BH494" s="215">
        <f>IF(N494="sníž. přenesená",J494,0)</f>
        <v>0</v>
      </c>
      <c r="BI494" s="215">
        <f>IF(N494="nulová",J494,0)</f>
        <v>0</v>
      </c>
      <c r="BJ494" s="20" t="s">
        <v>146</v>
      </c>
      <c r="BK494" s="215">
        <f>ROUND(I494*H494,2)</f>
        <v>0</v>
      </c>
      <c r="BL494" s="20" t="s">
        <v>223</v>
      </c>
      <c r="BM494" s="214" t="s">
        <v>1082</v>
      </c>
    </row>
    <row r="495" s="2" customFormat="1">
      <c r="A495" s="41"/>
      <c r="B495" s="42"/>
      <c r="C495" s="43"/>
      <c r="D495" s="216" t="s">
        <v>148</v>
      </c>
      <c r="E495" s="43"/>
      <c r="F495" s="217" t="s">
        <v>1083</v>
      </c>
      <c r="G495" s="43"/>
      <c r="H495" s="43"/>
      <c r="I495" s="218"/>
      <c r="J495" s="43"/>
      <c r="K495" s="43"/>
      <c r="L495" s="47"/>
      <c r="M495" s="219"/>
      <c r="N495" s="220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148</v>
      </c>
      <c r="AU495" s="20" t="s">
        <v>146</v>
      </c>
    </row>
    <row r="496" s="2" customFormat="1" ht="24.15" customHeight="1">
      <c r="A496" s="41"/>
      <c r="B496" s="42"/>
      <c r="C496" s="203" t="s">
        <v>1084</v>
      </c>
      <c r="D496" s="203" t="s">
        <v>140</v>
      </c>
      <c r="E496" s="204" t="s">
        <v>1085</v>
      </c>
      <c r="F496" s="205" t="s">
        <v>1086</v>
      </c>
      <c r="G496" s="206" t="s">
        <v>423</v>
      </c>
      <c r="H496" s="265"/>
      <c r="I496" s="208"/>
      <c r="J496" s="209">
        <f>ROUND(I496*H496,2)</f>
        <v>0</v>
      </c>
      <c r="K496" s="205" t="s">
        <v>144</v>
      </c>
      <c r="L496" s="47"/>
      <c r="M496" s="210" t="s">
        <v>19</v>
      </c>
      <c r="N496" s="211" t="s">
        <v>43</v>
      </c>
      <c r="O496" s="87"/>
      <c r="P496" s="212">
        <f>O496*H496</f>
        <v>0</v>
      </c>
      <c r="Q496" s="212">
        <v>0</v>
      </c>
      <c r="R496" s="212">
        <f>Q496*H496</f>
        <v>0</v>
      </c>
      <c r="S496" s="212">
        <v>0</v>
      </c>
      <c r="T496" s="213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14" t="s">
        <v>223</v>
      </c>
      <c r="AT496" s="214" t="s">
        <v>140</v>
      </c>
      <c r="AU496" s="214" t="s">
        <v>146</v>
      </c>
      <c r="AY496" s="20" t="s">
        <v>137</v>
      </c>
      <c r="BE496" s="215">
        <f>IF(N496="základní",J496,0)</f>
        <v>0</v>
      </c>
      <c r="BF496" s="215">
        <f>IF(N496="snížená",J496,0)</f>
        <v>0</v>
      </c>
      <c r="BG496" s="215">
        <f>IF(N496="zákl. přenesená",J496,0)</f>
        <v>0</v>
      </c>
      <c r="BH496" s="215">
        <f>IF(N496="sníž. přenesená",J496,0)</f>
        <v>0</v>
      </c>
      <c r="BI496" s="215">
        <f>IF(N496="nulová",J496,0)</f>
        <v>0</v>
      </c>
      <c r="BJ496" s="20" t="s">
        <v>146</v>
      </c>
      <c r="BK496" s="215">
        <f>ROUND(I496*H496,2)</f>
        <v>0</v>
      </c>
      <c r="BL496" s="20" t="s">
        <v>223</v>
      </c>
      <c r="BM496" s="214" t="s">
        <v>1087</v>
      </c>
    </row>
    <row r="497" s="2" customFormat="1">
      <c r="A497" s="41"/>
      <c r="B497" s="42"/>
      <c r="C497" s="43"/>
      <c r="D497" s="216" t="s">
        <v>148</v>
      </c>
      <c r="E497" s="43"/>
      <c r="F497" s="217" t="s">
        <v>1088</v>
      </c>
      <c r="G497" s="43"/>
      <c r="H497" s="43"/>
      <c r="I497" s="218"/>
      <c r="J497" s="43"/>
      <c r="K497" s="43"/>
      <c r="L497" s="47"/>
      <c r="M497" s="219"/>
      <c r="N497" s="220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148</v>
      </c>
      <c r="AU497" s="20" t="s">
        <v>146</v>
      </c>
    </row>
    <row r="498" s="12" customFormat="1" ht="22.8" customHeight="1">
      <c r="A498" s="12"/>
      <c r="B498" s="187"/>
      <c r="C498" s="188"/>
      <c r="D498" s="189" t="s">
        <v>70</v>
      </c>
      <c r="E498" s="201" t="s">
        <v>1089</v>
      </c>
      <c r="F498" s="201" t="s">
        <v>1090</v>
      </c>
      <c r="G498" s="188"/>
      <c r="H498" s="188"/>
      <c r="I498" s="191"/>
      <c r="J498" s="202">
        <f>BK498</f>
        <v>0</v>
      </c>
      <c r="K498" s="188"/>
      <c r="L498" s="193"/>
      <c r="M498" s="194"/>
      <c r="N498" s="195"/>
      <c r="O498" s="195"/>
      <c r="P498" s="196">
        <f>SUM(P499:P520)</f>
        <v>0</v>
      </c>
      <c r="Q498" s="195"/>
      <c r="R498" s="196">
        <f>SUM(R499:R520)</f>
        <v>0.16717899999999999</v>
      </c>
      <c r="S498" s="195"/>
      <c r="T498" s="197">
        <f>SUM(T499:T520)</f>
        <v>0.15178999999999998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198" t="s">
        <v>146</v>
      </c>
      <c r="AT498" s="199" t="s">
        <v>70</v>
      </c>
      <c r="AU498" s="199" t="s">
        <v>79</v>
      </c>
      <c r="AY498" s="198" t="s">
        <v>137</v>
      </c>
      <c r="BK498" s="200">
        <f>SUM(BK499:BK520)</f>
        <v>0</v>
      </c>
    </row>
    <row r="499" s="2" customFormat="1" ht="16.5" customHeight="1">
      <c r="A499" s="41"/>
      <c r="B499" s="42"/>
      <c r="C499" s="203" t="s">
        <v>1091</v>
      </c>
      <c r="D499" s="203" t="s">
        <v>140</v>
      </c>
      <c r="E499" s="204" t="s">
        <v>1092</v>
      </c>
      <c r="F499" s="205" t="s">
        <v>1093</v>
      </c>
      <c r="G499" s="206" t="s">
        <v>143</v>
      </c>
      <c r="H499" s="207">
        <v>4.2999999999999998</v>
      </c>
      <c r="I499" s="208"/>
      <c r="J499" s="209">
        <f>ROUND(I499*H499,2)</f>
        <v>0</v>
      </c>
      <c r="K499" s="205" t="s">
        <v>144</v>
      </c>
      <c r="L499" s="47"/>
      <c r="M499" s="210" t="s">
        <v>19</v>
      </c>
      <c r="N499" s="211" t="s">
        <v>43</v>
      </c>
      <c r="O499" s="87"/>
      <c r="P499" s="212">
        <f>O499*H499</f>
        <v>0</v>
      </c>
      <c r="Q499" s="212">
        <v>0.00029999999999999997</v>
      </c>
      <c r="R499" s="212">
        <f>Q499*H499</f>
        <v>0.0012899999999999999</v>
      </c>
      <c r="S499" s="212">
        <v>0</v>
      </c>
      <c r="T499" s="213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14" t="s">
        <v>223</v>
      </c>
      <c r="AT499" s="214" t="s">
        <v>140</v>
      </c>
      <c r="AU499" s="214" t="s">
        <v>146</v>
      </c>
      <c r="AY499" s="20" t="s">
        <v>137</v>
      </c>
      <c r="BE499" s="215">
        <f>IF(N499="základní",J499,0)</f>
        <v>0</v>
      </c>
      <c r="BF499" s="215">
        <f>IF(N499="snížená",J499,0)</f>
        <v>0</v>
      </c>
      <c r="BG499" s="215">
        <f>IF(N499="zákl. přenesená",J499,0)</f>
        <v>0</v>
      </c>
      <c r="BH499" s="215">
        <f>IF(N499="sníž. přenesená",J499,0)</f>
        <v>0</v>
      </c>
      <c r="BI499" s="215">
        <f>IF(N499="nulová",J499,0)</f>
        <v>0</v>
      </c>
      <c r="BJ499" s="20" t="s">
        <v>146</v>
      </c>
      <c r="BK499" s="215">
        <f>ROUND(I499*H499,2)</f>
        <v>0</v>
      </c>
      <c r="BL499" s="20" t="s">
        <v>223</v>
      </c>
      <c r="BM499" s="214" t="s">
        <v>1094</v>
      </c>
    </row>
    <row r="500" s="2" customFormat="1">
      <c r="A500" s="41"/>
      <c r="B500" s="42"/>
      <c r="C500" s="43"/>
      <c r="D500" s="216" t="s">
        <v>148</v>
      </c>
      <c r="E500" s="43"/>
      <c r="F500" s="217" t="s">
        <v>1095</v>
      </c>
      <c r="G500" s="43"/>
      <c r="H500" s="43"/>
      <c r="I500" s="218"/>
      <c r="J500" s="43"/>
      <c r="K500" s="43"/>
      <c r="L500" s="47"/>
      <c r="M500" s="219"/>
      <c r="N500" s="220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148</v>
      </c>
      <c r="AU500" s="20" t="s">
        <v>146</v>
      </c>
    </row>
    <row r="501" s="13" customFormat="1">
      <c r="A501" s="13"/>
      <c r="B501" s="221"/>
      <c r="C501" s="222"/>
      <c r="D501" s="223" t="s">
        <v>150</v>
      </c>
      <c r="E501" s="224" t="s">
        <v>19</v>
      </c>
      <c r="F501" s="225" t="s">
        <v>1096</v>
      </c>
      <c r="G501" s="222"/>
      <c r="H501" s="226">
        <v>4.2999999999999998</v>
      </c>
      <c r="I501" s="227"/>
      <c r="J501" s="222"/>
      <c r="K501" s="222"/>
      <c r="L501" s="228"/>
      <c r="M501" s="229"/>
      <c r="N501" s="230"/>
      <c r="O501" s="230"/>
      <c r="P501" s="230"/>
      <c r="Q501" s="230"/>
      <c r="R501" s="230"/>
      <c r="S501" s="230"/>
      <c r="T501" s="23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2" t="s">
        <v>150</v>
      </c>
      <c r="AU501" s="232" t="s">
        <v>146</v>
      </c>
      <c r="AV501" s="13" t="s">
        <v>146</v>
      </c>
      <c r="AW501" s="13" t="s">
        <v>32</v>
      </c>
      <c r="AX501" s="13" t="s">
        <v>79</v>
      </c>
      <c r="AY501" s="232" t="s">
        <v>137</v>
      </c>
    </row>
    <row r="502" s="2" customFormat="1" ht="24.15" customHeight="1">
      <c r="A502" s="41"/>
      <c r="B502" s="42"/>
      <c r="C502" s="203" t="s">
        <v>1097</v>
      </c>
      <c r="D502" s="203" t="s">
        <v>140</v>
      </c>
      <c r="E502" s="204" t="s">
        <v>1098</v>
      </c>
      <c r="F502" s="205" t="s">
        <v>1099</v>
      </c>
      <c r="G502" s="206" t="s">
        <v>143</v>
      </c>
      <c r="H502" s="207">
        <v>4.2999999999999998</v>
      </c>
      <c r="I502" s="208"/>
      <c r="J502" s="209">
        <f>ROUND(I502*H502,2)</f>
        <v>0</v>
      </c>
      <c r="K502" s="205" t="s">
        <v>144</v>
      </c>
      <c r="L502" s="47"/>
      <c r="M502" s="210" t="s">
        <v>19</v>
      </c>
      <c r="N502" s="211" t="s">
        <v>43</v>
      </c>
      <c r="O502" s="87"/>
      <c r="P502" s="212">
        <f>O502*H502</f>
        <v>0</v>
      </c>
      <c r="Q502" s="212">
        <v>0.012</v>
      </c>
      <c r="R502" s="212">
        <f>Q502*H502</f>
        <v>0.0516</v>
      </c>
      <c r="S502" s="212">
        <v>0</v>
      </c>
      <c r="T502" s="213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14" t="s">
        <v>223</v>
      </c>
      <c r="AT502" s="214" t="s">
        <v>140</v>
      </c>
      <c r="AU502" s="214" t="s">
        <v>146</v>
      </c>
      <c r="AY502" s="20" t="s">
        <v>137</v>
      </c>
      <c r="BE502" s="215">
        <f>IF(N502="základní",J502,0)</f>
        <v>0</v>
      </c>
      <c r="BF502" s="215">
        <f>IF(N502="snížená",J502,0)</f>
        <v>0</v>
      </c>
      <c r="BG502" s="215">
        <f>IF(N502="zákl. přenesená",J502,0)</f>
        <v>0</v>
      </c>
      <c r="BH502" s="215">
        <f>IF(N502="sníž. přenesená",J502,0)</f>
        <v>0</v>
      </c>
      <c r="BI502" s="215">
        <f>IF(N502="nulová",J502,0)</f>
        <v>0</v>
      </c>
      <c r="BJ502" s="20" t="s">
        <v>146</v>
      </c>
      <c r="BK502" s="215">
        <f>ROUND(I502*H502,2)</f>
        <v>0</v>
      </c>
      <c r="BL502" s="20" t="s">
        <v>223</v>
      </c>
      <c r="BM502" s="214" t="s">
        <v>1100</v>
      </c>
    </row>
    <row r="503" s="2" customFormat="1">
      <c r="A503" s="41"/>
      <c r="B503" s="42"/>
      <c r="C503" s="43"/>
      <c r="D503" s="216" t="s">
        <v>148</v>
      </c>
      <c r="E503" s="43"/>
      <c r="F503" s="217" t="s">
        <v>1101</v>
      </c>
      <c r="G503" s="43"/>
      <c r="H503" s="43"/>
      <c r="I503" s="218"/>
      <c r="J503" s="43"/>
      <c r="K503" s="43"/>
      <c r="L503" s="47"/>
      <c r="M503" s="219"/>
      <c r="N503" s="220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148</v>
      </c>
      <c r="AU503" s="20" t="s">
        <v>146</v>
      </c>
    </row>
    <row r="504" s="2" customFormat="1" ht="16.5" customHeight="1">
      <c r="A504" s="41"/>
      <c r="B504" s="42"/>
      <c r="C504" s="203" t="s">
        <v>1102</v>
      </c>
      <c r="D504" s="203" t="s">
        <v>140</v>
      </c>
      <c r="E504" s="204" t="s">
        <v>1103</v>
      </c>
      <c r="F504" s="205" t="s">
        <v>1104</v>
      </c>
      <c r="G504" s="206" t="s">
        <v>143</v>
      </c>
      <c r="H504" s="207">
        <v>4.2999999999999998</v>
      </c>
      <c r="I504" s="208"/>
      <c r="J504" s="209">
        <f>ROUND(I504*H504,2)</f>
        <v>0</v>
      </c>
      <c r="K504" s="205" t="s">
        <v>144</v>
      </c>
      <c r="L504" s="47"/>
      <c r="M504" s="210" t="s">
        <v>19</v>
      </c>
      <c r="N504" s="211" t="s">
        <v>43</v>
      </c>
      <c r="O504" s="87"/>
      <c r="P504" s="212">
        <f>O504*H504</f>
        <v>0</v>
      </c>
      <c r="Q504" s="212">
        <v>0</v>
      </c>
      <c r="R504" s="212">
        <f>Q504*H504</f>
        <v>0</v>
      </c>
      <c r="S504" s="212">
        <v>0.035299999999999998</v>
      </c>
      <c r="T504" s="213">
        <f>S504*H504</f>
        <v>0.15178999999999998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4" t="s">
        <v>223</v>
      </c>
      <c r="AT504" s="214" t="s">
        <v>140</v>
      </c>
      <c r="AU504" s="214" t="s">
        <v>146</v>
      </c>
      <c r="AY504" s="20" t="s">
        <v>137</v>
      </c>
      <c r="BE504" s="215">
        <f>IF(N504="základní",J504,0)</f>
        <v>0</v>
      </c>
      <c r="BF504" s="215">
        <f>IF(N504="snížená",J504,0)</f>
        <v>0</v>
      </c>
      <c r="BG504" s="215">
        <f>IF(N504="zákl. přenesená",J504,0)</f>
        <v>0</v>
      </c>
      <c r="BH504" s="215">
        <f>IF(N504="sníž. přenesená",J504,0)</f>
        <v>0</v>
      </c>
      <c r="BI504" s="215">
        <f>IF(N504="nulová",J504,0)</f>
        <v>0</v>
      </c>
      <c r="BJ504" s="20" t="s">
        <v>146</v>
      </c>
      <c r="BK504" s="215">
        <f>ROUND(I504*H504,2)</f>
        <v>0</v>
      </c>
      <c r="BL504" s="20" t="s">
        <v>223</v>
      </c>
      <c r="BM504" s="214" t="s">
        <v>1105</v>
      </c>
    </row>
    <row r="505" s="2" customFormat="1">
      <c r="A505" s="41"/>
      <c r="B505" s="42"/>
      <c r="C505" s="43"/>
      <c r="D505" s="216" t="s">
        <v>148</v>
      </c>
      <c r="E505" s="43"/>
      <c r="F505" s="217" t="s">
        <v>1106</v>
      </c>
      <c r="G505" s="43"/>
      <c r="H505" s="43"/>
      <c r="I505" s="218"/>
      <c r="J505" s="43"/>
      <c r="K505" s="43"/>
      <c r="L505" s="47"/>
      <c r="M505" s="219"/>
      <c r="N505" s="220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148</v>
      </c>
      <c r="AU505" s="20" t="s">
        <v>146</v>
      </c>
    </row>
    <row r="506" s="2" customFormat="1" ht="24.15" customHeight="1">
      <c r="A506" s="41"/>
      <c r="B506" s="42"/>
      <c r="C506" s="203" t="s">
        <v>1107</v>
      </c>
      <c r="D506" s="203" t="s">
        <v>140</v>
      </c>
      <c r="E506" s="204" t="s">
        <v>1108</v>
      </c>
      <c r="F506" s="205" t="s">
        <v>1109</v>
      </c>
      <c r="G506" s="206" t="s">
        <v>143</v>
      </c>
      <c r="H506" s="207">
        <v>4.2999999999999998</v>
      </c>
      <c r="I506" s="208"/>
      <c r="J506" s="209">
        <f>ROUND(I506*H506,2)</f>
        <v>0</v>
      </c>
      <c r="K506" s="205" t="s">
        <v>144</v>
      </c>
      <c r="L506" s="47"/>
      <c r="M506" s="210" t="s">
        <v>19</v>
      </c>
      <c r="N506" s="211" t="s">
        <v>43</v>
      </c>
      <c r="O506" s="87"/>
      <c r="P506" s="212">
        <f>O506*H506</f>
        <v>0</v>
      </c>
      <c r="Q506" s="212">
        <v>0.0053</v>
      </c>
      <c r="R506" s="212">
        <f>Q506*H506</f>
        <v>0.022789999999999998</v>
      </c>
      <c r="S506" s="212">
        <v>0</v>
      </c>
      <c r="T506" s="213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14" t="s">
        <v>223</v>
      </c>
      <c r="AT506" s="214" t="s">
        <v>140</v>
      </c>
      <c r="AU506" s="214" t="s">
        <v>146</v>
      </c>
      <c r="AY506" s="20" t="s">
        <v>137</v>
      </c>
      <c r="BE506" s="215">
        <f>IF(N506="základní",J506,0)</f>
        <v>0</v>
      </c>
      <c r="BF506" s="215">
        <f>IF(N506="snížená",J506,0)</f>
        <v>0</v>
      </c>
      <c r="BG506" s="215">
        <f>IF(N506="zákl. přenesená",J506,0)</f>
        <v>0</v>
      </c>
      <c r="BH506" s="215">
        <f>IF(N506="sníž. přenesená",J506,0)</f>
        <v>0</v>
      </c>
      <c r="BI506" s="215">
        <f>IF(N506="nulová",J506,0)</f>
        <v>0</v>
      </c>
      <c r="BJ506" s="20" t="s">
        <v>146</v>
      </c>
      <c r="BK506" s="215">
        <f>ROUND(I506*H506,2)</f>
        <v>0</v>
      </c>
      <c r="BL506" s="20" t="s">
        <v>223</v>
      </c>
      <c r="BM506" s="214" t="s">
        <v>1110</v>
      </c>
    </row>
    <row r="507" s="2" customFormat="1">
      <c r="A507" s="41"/>
      <c r="B507" s="42"/>
      <c r="C507" s="43"/>
      <c r="D507" s="216" t="s">
        <v>148</v>
      </c>
      <c r="E507" s="43"/>
      <c r="F507" s="217" t="s">
        <v>1111</v>
      </c>
      <c r="G507" s="43"/>
      <c r="H507" s="43"/>
      <c r="I507" s="218"/>
      <c r="J507" s="43"/>
      <c r="K507" s="43"/>
      <c r="L507" s="47"/>
      <c r="M507" s="219"/>
      <c r="N507" s="220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148</v>
      </c>
      <c r="AU507" s="20" t="s">
        <v>146</v>
      </c>
    </row>
    <row r="508" s="2" customFormat="1" ht="16.5" customHeight="1">
      <c r="A508" s="41"/>
      <c r="B508" s="42"/>
      <c r="C508" s="233" t="s">
        <v>1112</v>
      </c>
      <c r="D508" s="233" t="s">
        <v>157</v>
      </c>
      <c r="E508" s="234" t="s">
        <v>1113</v>
      </c>
      <c r="F508" s="235" t="s">
        <v>1114</v>
      </c>
      <c r="G508" s="236" t="s">
        <v>143</v>
      </c>
      <c r="H508" s="237">
        <v>4.7300000000000004</v>
      </c>
      <c r="I508" s="238"/>
      <c r="J508" s="239">
        <f>ROUND(I508*H508,2)</f>
        <v>0</v>
      </c>
      <c r="K508" s="235" t="s">
        <v>19</v>
      </c>
      <c r="L508" s="240"/>
      <c r="M508" s="241" t="s">
        <v>19</v>
      </c>
      <c r="N508" s="242" t="s">
        <v>43</v>
      </c>
      <c r="O508" s="87"/>
      <c r="P508" s="212">
        <f>O508*H508</f>
        <v>0</v>
      </c>
      <c r="Q508" s="212">
        <v>0.019199999999999998</v>
      </c>
      <c r="R508" s="212">
        <f>Q508*H508</f>
        <v>0.090815999999999994</v>
      </c>
      <c r="S508" s="212">
        <v>0</v>
      </c>
      <c r="T508" s="213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14" t="s">
        <v>304</v>
      </c>
      <c r="AT508" s="214" t="s">
        <v>157</v>
      </c>
      <c r="AU508" s="214" t="s">
        <v>146</v>
      </c>
      <c r="AY508" s="20" t="s">
        <v>137</v>
      </c>
      <c r="BE508" s="215">
        <f>IF(N508="základní",J508,0)</f>
        <v>0</v>
      </c>
      <c r="BF508" s="215">
        <f>IF(N508="snížená",J508,0)</f>
        <v>0</v>
      </c>
      <c r="BG508" s="215">
        <f>IF(N508="zákl. přenesená",J508,0)</f>
        <v>0</v>
      </c>
      <c r="BH508" s="215">
        <f>IF(N508="sníž. přenesená",J508,0)</f>
        <v>0</v>
      </c>
      <c r="BI508" s="215">
        <f>IF(N508="nulová",J508,0)</f>
        <v>0</v>
      </c>
      <c r="BJ508" s="20" t="s">
        <v>146</v>
      </c>
      <c r="BK508" s="215">
        <f>ROUND(I508*H508,2)</f>
        <v>0</v>
      </c>
      <c r="BL508" s="20" t="s">
        <v>223</v>
      </c>
      <c r="BM508" s="214" t="s">
        <v>1115</v>
      </c>
    </row>
    <row r="509" s="13" customFormat="1">
      <c r="A509" s="13"/>
      <c r="B509" s="221"/>
      <c r="C509" s="222"/>
      <c r="D509" s="223" t="s">
        <v>150</v>
      </c>
      <c r="E509" s="224" t="s">
        <v>19</v>
      </c>
      <c r="F509" s="225" t="s">
        <v>1116</v>
      </c>
      <c r="G509" s="222"/>
      <c r="H509" s="226">
        <v>4.7300000000000004</v>
      </c>
      <c r="I509" s="227"/>
      <c r="J509" s="222"/>
      <c r="K509" s="222"/>
      <c r="L509" s="228"/>
      <c r="M509" s="229"/>
      <c r="N509" s="230"/>
      <c r="O509" s="230"/>
      <c r="P509" s="230"/>
      <c r="Q509" s="230"/>
      <c r="R509" s="230"/>
      <c r="S509" s="230"/>
      <c r="T509" s="23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2" t="s">
        <v>150</v>
      </c>
      <c r="AU509" s="232" t="s">
        <v>146</v>
      </c>
      <c r="AV509" s="13" t="s">
        <v>146</v>
      </c>
      <c r="AW509" s="13" t="s">
        <v>32</v>
      </c>
      <c r="AX509" s="13" t="s">
        <v>71</v>
      </c>
      <c r="AY509" s="232" t="s">
        <v>137</v>
      </c>
    </row>
    <row r="510" s="15" customFormat="1">
      <c r="A510" s="15"/>
      <c r="B510" s="254"/>
      <c r="C510" s="255"/>
      <c r="D510" s="223" t="s">
        <v>150</v>
      </c>
      <c r="E510" s="256" t="s">
        <v>19</v>
      </c>
      <c r="F510" s="257" t="s">
        <v>338</v>
      </c>
      <c r="G510" s="255"/>
      <c r="H510" s="258">
        <v>4.7300000000000004</v>
      </c>
      <c r="I510" s="259"/>
      <c r="J510" s="255"/>
      <c r="K510" s="255"/>
      <c r="L510" s="260"/>
      <c r="M510" s="261"/>
      <c r="N510" s="262"/>
      <c r="O510" s="262"/>
      <c r="P510" s="262"/>
      <c r="Q510" s="262"/>
      <c r="R510" s="262"/>
      <c r="S510" s="262"/>
      <c r="T510" s="263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4" t="s">
        <v>150</v>
      </c>
      <c r="AU510" s="264" t="s">
        <v>146</v>
      </c>
      <c r="AV510" s="15" t="s">
        <v>145</v>
      </c>
      <c r="AW510" s="15" t="s">
        <v>32</v>
      </c>
      <c r="AX510" s="15" t="s">
        <v>79</v>
      </c>
      <c r="AY510" s="264" t="s">
        <v>137</v>
      </c>
    </row>
    <row r="511" s="2" customFormat="1" ht="21.75" customHeight="1">
      <c r="A511" s="41"/>
      <c r="B511" s="42"/>
      <c r="C511" s="203" t="s">
        <v>1117</v>
      </c>
      <c r="D511" s="203" t="s">
        <v>140</v>
      </c>
      <c r="E511" s="204" t="s">
        <v>1118</v>
      </c>
      <c r="F511" s="205" t="s">
        <v>1119</v>
      </c>
      <c r="G511" s="206" t="s">
        <v>143</v>
      </c>
      <c r="H511" s="207">
        <v>4.2999999999999998</v>
      </c>
      <c r="I511" s="208"/>
      <c r="J511" s="209">
        <f>ROUND(I511*H511,2)</f>
        <v>0</v>
      </c>
      <c r="K511" s="205" t="s">
        <v>144</v>
      </c>
      <c r="L511" s="47"/>
      <c r="M511" s="210" t="s">
        <v>19</v>
      </c>
      <c r="N511" s="211" t="s">
        <v>43</v>
      </c>
      <c r="O511" s="87"/>
      <c r="P511" s="212">
        <f>O511*H511</f>
        <v>0</v>
      </c>
      <c r="Q511" s="212">
        <v>0</v>
      </c>
      <c r="R511" s="212">
        <f>Q511*H511</f>
        <v>0</v>
      </c>
      <c r="S511" s="212">
        <v>0</v>
      </c>
      <c r="T511" s="213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4" t="s">
        <v>223</v>
      </c>
      <c r="AT511" s="214" t="s">
        <v>140</v>
      </c>
      <c r="AU511" s="214" t="s">
        <v>146</v>
      </c>
      <c r="AY511" s="20" t="s">
        <v>137</v>
      </c>
      <c r="BE511" s="215">
        <f>IF(N511="základní",J511,0)</f>
        <v>0</v>
      </c>
      <c r="BF511" s="215">
        <f>IF(N511="snížená",J511,0)</f>
        <v>0</v>
      </c>
      <c r="BG511" s="215">
        <f>IF(N511="zákl. přenesená",J511,0)</f>
        <v>0</v>
      </c>
      <c r="BH511" s="215">
        <f>IF(N511="sníž. přenesená",J511,0)</f>
        <v>0</v>
      </c>
      <c r="BI511" s="215">
        <f>IF(N511="nulová",J511,0)</f>
        <v>0</v>
      </c>
      <c r="BJ511" s="20" t="s">
        <v>146</v>
      </c>
      <c r="BK511" s="215">
        <f>ROUND(I511*H511,2)</f>
        <v>0</v>
      </c>
      <c r="BL511" s="20" t="s">
        <v>223</v>
      </c>
      <c r="BM511" s="214" t="s">
        <v>1120</v>
      </c>
    </row>
    <row r="512" s="2" customFormat="1">
      <c r="A512" s="41"/>
      <c r="B512" s="42"/>
      <c r="C512" s="43"/>
      <c r="D512" s="216" t="s">
        <v>148</v>
      </c>
      <c r="E512" s="43"/>
      <c r="F512" s="217" t="s">
        <v>1121</v>
      </c>
      <c r="G512" s="43"/>
      <c r="H512" s="43"/>
      <c r="I512" s="218"/>
      <c r="J512" s="43"/>
      <c r="K512" s="43"/>
      <c r="L512" s="47"/>
      <c r="M512" s="219"/>
      <c r="N512" s="220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148</v>
      </c>
      <c r="AU512" s="20" t="s">
        <v>146</v>
      </c>
    </row>
    <row r="513" s="2" customFormat="1" ht="21.75" customHeight="1">
      <c r="A513" s="41"/>
      <c r="B513" s="42"/>
      <c r="C513" s="203" t="s">
        <v>1122</v>
      </c>
      <c r="D513" s="203" t="s">
        <v>140</v>
      </c>
      <c r="E513" s="204" t="s">
        <v>1123</v>
      </c>
      <c r="F513" s="205" t="s">
        <v>1124</v>
      </c>
      <c r="G513" s="206" t="s">
        <v>143</v>
      </c>
      <c r="H513" s="207">
        <v>4.2999999999999998</v>
      </c>
      <c r="I513" s="208"/>
      <c r="J513" s="209">
        <f>ROUND(I513*H513,2)</f>
        <v>0</v>
      </c>
      <c r="K513" s="205" t="s">
        <v>144</v>
      </c>
      <c r="L513" s="47"/>
      <c r="M513" s="210" t="s">
        <v>19</v>
      </c>
      <c r="N513" s="211" t="s">
        <v>43</v>
      </c>
      <c r="O513" s="87"/>
      <c r="P513" s="212">
        <f>O513*H513</f>
        <v>0</v>
      </c>
      <c r="Q513" s="212">
        <v>0</v>
      </c>
      <c r="R513" s="212">
        <f>Q513*H513</f>
        <v>0</v>
      </c>
      <c r="S513" s="212">
        <v>0</v>
      </c>
      <c r="T513" s="213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14" t="s">
        <v>223</v>
      </c>
      <c r="AT513" s="214" t="s">
        <v>140</v>
      </c>
      <c r="AU513" s="214" t="s">
        <v>146</v>
      </c>
      <c r="AY513" s="20" t="s">
        <v>137</v>
      </c>
      <c r="BE513" s="215">
        <f>IF(N513="základní",J513,0)</f>
        <v>0</v>
      </c>
      <c r="BF513" s="215">
        <f>IF(N513="snížená",J513,0)</f>
        <v>0</v>
      </c>
      <c r="BG513" s="215">
        <f>IF(N513="zákl. přenesená",J513,0)</f>
        <v>0</v>
      </c>
      <c r="BH513" s="215">
        <f>IF(N513="sníž. přenesená",J513,0)</f>
        <v>0</v>
      </c>
      <c r="BI513" s="215">
        <f>IF(N513="nulová",J513,0)</f>
        <v>0</v>
      </c>
      <c r="BJ513" s="20" t="s">
        <v>146</v>
      </c>
      <c r="BK513" s="215">
        <f>ROUND(I513*H513,2)</f>
        <v>0</v>
      </c>
      <c r="BL513" s="20" t="s">
        <v>223</v>
      </c>
      <c r="BM513" s="214" t="s">
        <v>1125</v>
      </c>
    </row>
    <row r="514" s="2" customFormat="1">
      <c r="A514" s="41"/>
      <c r="B514" s="42"/>
      <c r="C514" s="43"/>
      <c r="D514" s="216" t="s">
        <v>148</v>
      </c>
      <c r="E514" s="43"/>
      <c r="F514" s="217" t="s">
        <v>1126</v>
      </c>
      <c r="G514" s="43"/>
      <c r="H514" s="43"/>
      <c r="I514" s="218"/>
      <c r="J514" s="43"/>
      <c r="K514" s="43"/>
      <c r="L514" s="47"/>
      <c r="M514" s="219"/>
      <c r="N514" s="220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148</v>
      </c>
      <c r="AU514" s="20" t="s">
        <v>146</v>
      </c>
    </row>
    <row r="515" s="2" customFormat="1" ht="16.5" customHeight="1">
      <c r="A515" s="41"/>
      <c r="B515" s="42"/>
      <c r="C515" s="203" t="s">
        <v>1127</v>
      </c>
      <c r="D515" s="203" t="s">
        <v>140</v>
      </c>
      <c r="E515" s="204" t="s">
        <v>1128</v>
      </c>
      <c r="F515" s="205" t="s">
        <v>1129</v>
      </c>
      <c r="G515" s="206" t="s">
        <v>260</v>
      </c>
      <c r="H515" s="207">
        <v>15.6</v>
      </c>
      <c r="I515" s="208"/>
      <c r="J515" s="209">
        <f>ROUND(I515*H515,2)</f>
        <v>0</v>
      </c>
      <c r="K515" s="205" t="s">
        <v>144</v>
      </c>
      <c r="L515" s="47"/>
      <c r="M515" s="210" t="s">
        <v>19</v>
      </c>
      <c r="N515" s="211" t="s">
        <v>43</v>
      </c>
      <c r="O515" s="87"/>
      <c r="P515" s="212">
        <f>O515*H515</f>
        <v>0</v>
      </c>
      <c r="Q515" s="212">
        <v>3.0000000000000001E-05</v>
      </c>
      <c r="R515" s="212">
        <f>Q515*H515</f>
        <v>0.00046799999999999999</v>
      </c>
      <c r="S515" s="212">
        <v>0</v>
      </c>
      <c r="T515" s="213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14" t="s">
        <v>223</v>
      </c>
      <c r="AT515" s="214" t="s">
        <v>140</v>
      </c>
      <c r="AU515" s="214" t="s">
        <v>146</v>
      </c>
      <c r="AY515" s="20" t="s">
        <v>137</v>
      </c>
      <c r="BE515" s="215">
        <f>IF(N515="základní",J515,0)</f>
        <v>0</v>
      </c>
      <c r="BF515" s="215">
        <f>IF(N515="snížená",J515,0)</f>
        <v>0</v>
      </c>
      <c r="BG515" s="215">
        <f>IF(N515="zákl. přenesená",J515,0)</f>
        <v>0</v>
      </c>
      <c r="BH515" s="215">
        <f>IF(N515="sníž. přenesená",J515,0)</f>
        <v>0</v>
      </c>
      <c r="BI515" s="215">
        <f>IF(N515="nulová",J515,0)</f>
        <v>0</v>
      </c>
      <c r="BJ515" s="20" t="s">
        <v>146</v>
      </c>
      <c r="BK515" s="215">
        <f>ROUND(I515*H515,2)</f>
        <v>0</v>
      </c>
      <c r="BL515" s="20" t="s">
        <v>223</v>
      </c>
      <c r="BM515" s="214" t="s">
        <v>1130</v>
      </c>
    </row>
    <row r="516" s="2" customFormat="1">
      <c r="A516" s="41"/>
      <c r="B516" s="42"/>
      <c r="C516" s="43"/>
      <c r="D516" s="216" t="s">
        <v>148</v>
      </c>
      <c r="E516" s="43"/>
      <c r="F516" s="217" t="s">
        <v>1131</v>
      </c>
      <c r="G516" s="43"/>
      <c r="H516" s="43"/>
      <c r="I516" s="218"/>
      <c r="J516" s="43"/>
      <c r="K516" s="43"/>
      <c r="L516" s="47"/>
      <c r="M516" s="219"/>
      <c r="N516" s="220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148</v>
      </c>
      <c r="AU516" s="20" t="s">
        <v>146</v>
      </c>
    </row>
    <row r="517" s="2" customFormat="1" ht="16.5" customHeight="1">
      <c r="A517" s="41"/>
      <c r="B517" s="42"/>
      <c r="C517" s="203" t="s">
        <v>1132</v>
      </c>
      <c r="D517" s="203" t="s">
        <v>140</v>
      </c>
      <c r="E517" s="204" t="s">
        <v>1133</v>
      </c>
      <c r="F517" s="205" t="s">
        <v>1134</v>
      </c>
      <c r="G517" s="206" t="s">
        <v>143</v>
      </c>
      <c r="H517" s="207">
        <v>4.2999999999999998</v>
      </c>
      <c r="I517" s="208"/>
      <c r="J517" s="209">
        <f>ROUND(I517*H517,2)</f>
        <v>0</v>
      </c>
      <c r="K517" s="205" t="s">
        <v>144</v>
      </c>
      <c r="L517" s="47"/>
      <c r="M517" s="210" t="s">
        <v>19</v>
      </c>
      <c r="N517" s="211" t="s">
        <v>43</v>
      </c>
      <c r="O517" s="87"/>
      <c r="P517" s="212">
        <f>O517*H517</f>
        <v>0</v>
      </c>
      <c r="Q517" s="212">
        <v>5.0000000000000002E-05</v>
      </c>
      <c r="R517" s="212">
        <f>Q517*H517</f>
        <v>0.000215</v>
      </c>
      <c r="S517" s="212">
        <v>0</v>
      </c>
      <c r="T517" s="213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14" t="s">
        <v>223</v>
      </c>
      <c r="AT517" s="214" t="s">
        <v>140</v>
      </c>
      <c r="AU517" s="214" t="s">
        <v>146</v>
      </c>
      <c r="AY517" s="20" t="s">
        <v>137</v>
      </c>
      <c r="BE517" s="215">
        <f>IF(N517="základní",J517,0)</f>
        <v>0</v>
      </c>
      <c r="BF517" s="215">
        <f>IF(N517="snížená",J517,0)</f>
        <v>0</v>
      </c>
      <c r="BG517" s="215">
        <f>IF(N517="zákl. přenesená",J517,0)</f>
        <v>0</v>
      </c>
      <c r="BH517" s="215">
        <f>IF(N517="sníž. přenesená",J517,0)</f>
        <v>0</v>
      </c>
      <c r="BI517" s="215">
        <f>IF(N517="nulová",J517,0)</f>
        <v>0</v>
      </c>
      <c r="BJ517" s="20" t="s">
        <v>146</v>
      </c>
      <c r="BK517" s="215">
        <f>ROUND(I517*H517,2)</f>
        <v>0</v>
      </c>
      <c r="BL517" s="20" t="s">
        <v>223</v>
      </c>
      <c r="BM517" s="214" t="s">
        <v>1135</v>
      </c>
    </row>
    <row r="518" s="2" customFormat="1">
      <c r="A518" s="41"/>
      <c r="B518" s="42"/>
      <c r="C518" s="43"/>
      <c r="D518" s="216" t="s">
        <v>148</v>
      </c>
      <c r="E518" s="43"/>
      <c r="F518" s="217" t="s">
        <v>1136</v>
      </c>
      <c r="G518" s="43"/>
      <c r="H518" s="43"/>
      <c r="I518" s="218"/>
      <c r="J518" s="43"/>
      <c r="K518" s="43"/>
      <c r="L518" s="47"/>
      <c r="M518" s="219"/>
      <c r="N518" s="220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148</v>
      </c>
      <c r="AU518" s="20" t="s">
        <v>146</v>
      </c>
    </row>
    <row r="519" s="2" customFormat="1" ht="24.15" customHeight="1">
      <c r="A519" s="41"/>
      <c r="B519" s="42"/>
      <c r="C519" s="203" t="s">
        <v>1137</v>
      </c>
      <c r="D519" s="203" t="s">
        <v>140</v>
      </c>
      <c r="E519" s="204" t="s">
        <v>1138</v>
      </c>
      <c r="F519" s="205" t="s">
        <v>1139</v>
      </c>
      <c r="G519" s="206" t="s">
        <v>423</v>
      </c>
      <c r="H519" s="265"/>
      <c r="I519" s="208"/>
      <c r="J519" s="209">
        <f>ROUND(I519*H519,2)</f>
        <v>0</v>
      </c>
      <c r="K519" s="205" t="s">
        <v>144</v>
      </c>
      <c r="L519" s="47"/>
      <c r="M519" s="210" t="s">
        <v>19</v>
      </c>
      <c r="N519" s="211" t="s">
        <v>43</v>
      </c>
      <c r="O519" s="87"/>
      <c r="P519" s="212">
        <f>O519*H519</f>
        <v>0</v>
      </c>
      <c r="Q519" s="212">
        <v>0</v>
      </c>
      <c r="R519" s="212">
        <f>Q519*H519</f>
        <v>0</v>
      </c>
      <c r="S519" s="212">
        <v>0</v>
      </c>
      <c r="T519" s="213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14" t="s">
        <v>223</v>
      </c>
      <c r="AT519" s="214" t="s">
        <v>140</v>
      </c>
      <c r="AU519" s="214" t="s">
        <v>146</v>
      </c>
      <c r="AY519" s="20" t="s">
        <v>137</v>
      </c>
      <c r="BE519" s="215">
        <f>IF(N519="základní",J519,0)</f>
        <v>0</v>
      </c>
      <c r="BF519" s="215">
        <f>IF(N519="snížená",J519,0)</f>
        <v>0</v>
      </c>
      <c r="BG519" s="215">
        <f>IF(N519="zákl. přenesená",J519,0)</f>
        <v>0</v>
      </c>
      <c r="BH519" s="215">
        <f>IF(N519="sníž. přenesená",J519,0)</f>
        <v>0</v>
      </c>
      <c r="BI519" s="215">
        <f>IF(N519="nulová",J519,0)</f>
        <v>0</v>
      </c>
      <c r="BJ519" s="20" t="s">
        <v>146</v>
      </c>
      <c r="BK519" s="215">
        <f>ROUND(I519*H519,2)</f>
        <v>0</v>
      </c>
      <c r="BL519" s="20" t="s">
        <v>223</v>
      </c>
      <c r="BM519" s="214" t="s">
        <v>1140</v>
      </c>
    </row>
    <row r="520" s="2" customFormat="1">
      <c r="A520" s="41"/>
      <c r="B520" s="42"/>
      <c r="C520" s="43"/>
      <c r="D520" s="216" t="s">
        <v>148</v>
      </c>
      <c r="E520" s="43"/>
      <c r="F520" s="217" t="s">
        <v>1141</v>
      </c>
      <c r="G520" s="43"/>
      <c r="H520" s="43"/>
      <c r="I520" s="218"/>
      <c r="J520" s="43"/>
      <c r="K520" s="43"/>
      <c r="L520" s="47"/>
      <c r="M520" s="219"/>
      <c r="N520" s="220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148</v>
      </c>
      <c r="AU520" s="20" t="s">
        <v>146</v>
      </c>
    </row>
    <row r="521" s="12" customFormat="1" ht="22.8" customHeight="1">
      <c r="A521" s="12"/>
      <c r="B521" s="187"/>
      <c r="C521" s="188"/>
      <c r="D521" s="189" t="s">
        <v>70</v>
      </c>
      <c r="E521" s="201" t="s">
        <v>1142</v>
      </c>
      <c r="F521" s="201" t="s">
        <v>1143</v>
      </c>
      <c r="G521" s="188"/>
      <c r="H521" s="188"/>
      <c r="I521" s="191"/>
      <c r="J521" s="202">
        <f>BK521</f>
        <v>0</v>
      </c>
      <c r="K521" s="188"/>
      <c r="L521" s="193"/>
      <c r="M521" s="194"/>
      <c r="N521" s="195"/>
      <c r="O521" s="195"/>
      <c r="P521" s="196">
        <f>SUM(P522:P545)</f>
        <v>0</v>
      </c>
      <c r="Q521" s="195"/>
      <c r="R521" s="196">
        <f>SUM(R522:R545)</f>
        <v>0.097539900000000013</v>
      </c>
      <c r="S521" s="195"/>
      <c r="T521" s="197">
        <f>SUM(T522:T545)</f>
        <v>0.029530000000000001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198" t="s">
        <v>146</v>
      </c>
      <c r="AT521" s="199" t="s">
        <v>70</v>
      </c>
      <c r="AU521" s="199" t="s">
        <v>79</v>
      </c>
      <c r="AY521" s="198" t="s">
        <v>137</v>
      </c>
      <c r="BK521" s="200">
        <f>SUM(BK522:BK545)</f>
        <v>0</v>
      </c>
    </row>
    <row r="522" s="2" customFormat="1" ht="16.5" customHeight="1">
      <c r="A522" s="41"/>
      <c r="B522" s="42"/>
      <c r="C522" s="203" t="s">
        <v>1144</v>
      </c>
      <c r="D522" s="203" t="s">
        <v>140</v>
      </c>
      <c r="E522" s="204" t="s">
        <v>1145</v>
      </c>
      <c r="F522" s="205" t="s">
        <v>1146</v>
      </c>
      <c r="G522" s="206" t="s">
        <v>260</v>
      </c>
      <c r="H522" s="207">
        <v>29.530000000000001</v>
      </c>
      <c r="I522" s="208"/>
      <c r="J522" s="209">
        <f>ROUND(I522*H522,2)</f>
        <v>0</v>
      </c>
      <c r="K522" s="205" t="s">
        <v>144</v>
      </c>
      <c r="L522" s="47"/>
      <c r="M522" s="210" t="s">
        <v>19</v>
      </c>
      <c r="N522" s="211" t="s">
        <v>43</v>
      </c>
      <c r="O522" s="87"/>
      <c r="P522" s="212">
        <f>O522*H522</f>
        <v>0</v>
      </c>
      <c r="Q522" s="212">
        <v>0</v>
      </c>
      <c r="R522" s="212">
        <f>Q522*H522</f>
        <v>0</v>
      </c>
      <c r="S522" s="212">
        <v>0.001</v>
      </c>
      <c r="T522" s="213">
        <f>S522*H522</f>
        <v>0.029530000000000001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4" t="s">
        <v>223</v>
      </c>
      <c r="AT522" s="214" t="s">
        <v>140</v>
      </c>
      <c r="AU522" s="214" t="s">
        <v>146</v>
      </c>
      <c r="AY522" s="20" t="s">
        <v>137</v>
      </c>
      <c r="BE522" s="215">
        <f>IF(N522="základní",J522,0)</f>
        <v>0</v>
      </c>
      <c r="BF522" s="215">
        <f>IF(N522="snížená",J522,0)</f>
        <v>0</v>
      </c>
      <c r="BG522" s="215">
        <f>IF(N522="zákl. přenesená",J522,0)</f>
        <v>0</v>
      </c>
      <c r="BH522" s="215">
        <f>IF(N522="sníž. přenesená",J522,0)</f>
        <v>0</v>
      </c>
      <c r="BI522" s="215">
        <f>IF(N522="nulová",J522,0)</f>
        <v>0</v>
      </c>
      <c r="BJ522" s="20" t="s">
        <v>146</v>
      </c>
      <c r="BK522" s="215">
        <f>ROUND(I522*H522,2)</f>
        <v>0</v>
      </c>
      <c r="BL522" s="20" t="s">
        <v>223</v>
      </c>
      <c r="BM522" s="214" t="s">
        <v>1147</v>
      </c>
    </row>
    <row r="523" s="2" customFormat="1">
      <c r="A523" s="41"/>
      <c r="B523" s="42"/>
      <c r="C523" s="43"/>
      <c r="D523" s="216" t="s">
        <v>148</v>
      </c>
      <c r="E523" s="43"/>
      <c r="F523" s="217" t="s">
        <v>1148</v>
      </c>
      <c r="G523" s="43"/>
      <c r="H523" s="43"/>
      <c r="I523" s="218"/>
      <c r="J523" s="43"/>
      <c r="K523" s="43"/>
      <c r="L523" s="47"/>
      <c r="M523" s="219"/>
      <c r="N523" s="220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148</v>
      </c>
      <c r="AU523" s="20" t="s">
        <v>146</v>
      </c>
    </row>
    <row r="524" s="2" customFormat="1" ht="24.15" customHeight="1">
      <c r="A524" s="41"/>
      <c r="B524" s="42"/>
      <c r="C524" s="203" t="s">
        <v>1149</v>
      </c>
      <c r="D524" s="203" t="s">
        <v>140</v>
      </c>
      <c r="E524" s="204" t="s">
        <v>1150</v>
      </c>
      <c r="F524" s="205" t="s">
        <v>1151</v>
      </c>
      <c r="G524" s="206" t="s">
        <v>260</v>
      </c>
      <c r="H524" s="207">
        <v>29.530000000000001</v>
      </c>
      <c r="I524" s="208"/>
      <c r="J524" s="209">
        <f>ROUND(I524*H524,2)</f>
        <v>0</v>
      </c>
      <c r="K524" s="205" t="s">
        <v>144</v>
      </c>
      <c r="L524" s="47"/>
      <c r="M524" s="210" t="s">
        <v>19</v>
      </c>
      <c r="N524" s="211" t="s">
        <v>43</v>
      </c>
      <c r="O524" s="87"/>
      <c r="P524" s="212">
        <f>O524*H524</f>
        <v>0</v>
      </c>
      <c r="Q524" s="212">
        <v>5.0000000000000002E-05</v>
      </c>
      <c r="R524" s="212">
        <f>Q524*H524</f>
        <v>0.0014765000000000002</v>
      </c>
      <c r="S524" s="212">
        <v>0</v>
      </c>
      <c r="T524" s="213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4" t="s">
        <v>223</v>
      </c>
      <c r="AT524" s="214" t="s">
        <v>140</v>
      </c>
      <c r="AU524" s="214" t="s">
        <v>146</v>
      </c>
      <c r="AY524" s="20" t="s">
        <v>137</v>
      </c>
      <c r="BE524" s="215">
        <f>IF(N524="základní",J524,0)</f>
        <v>0</v>
      </c>
      <c r="BF524" s="215">
        <f>IF(N524="snížená",J524,0)</f>
        <v>0</v>
      </c>
      <c r="BG524" s="215">
        <f>IF(N524="zákl. přenesená",J524,0)</f>
        <v>0</v>
      </c>
      <c r="BH524" s="215">
        <f>IF(N524="sníž. přenesená",J524,0)</f>
        <v>0</v>
      </c>
      <c r="BI524" s="215">
        <f>IF(N524="nulová",J524,0)</f>
        <v>0</v>
      </c>
      <c r="BJ524" s="20" t="s">
        <v>146</v>
      </c>
      <c r="BK524" s="215">
        <f>ROUND(I524*H524,2)</f>
        <v>0</v>
      </c>
      <c r="BL524" s="20" t="s">
        <v>223</v>
      </c>
      <c r="BM524" s="214" t="s">
        <v>1152</v>
      </c>
    </row>
    <row r="525" s="2" customFormat="1">
      <c r="A525" s="41"/>
      <c r="B525" s="42"/>
      <c r="C525" s="43"/>
      <c r="D525" s="216" t="s">
        <v>148</v>
      </c>
      <c r="E525" s="43"/>
      <c r="F525" s="217" t="s">
        <v>1153</v>
      </c>
      <c r="G525" s="43"/>
      <c r="H525" s="43"/>
      <c r="I525" s="218"/>
      <c r="J525" s="43"/>
      <c r="K525" s="43"/>
      <c r="L525" s="47"/>
      <c r="M525" s="219"/>
      <c r="N525" s="220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148</v>
      </c>
      <c r="AU525" s="20" t="s">
        <v>146</v>
      </c>
    </row>
    <row r="526" s="2" customFormat="1" ht="16.5" customHeight="1">
      <c r="A526" s="41"/>
      <c r="B526" s="42"/>
      <c r="C526" s="233" t="s">
        <v>1154</v>
      </c>
      <c r="D526" s="233" t="s">
        <v>157</v>
      </c>
      <c r="E526" s="234" t="s">
        <v>1155</v>
      </c>
      <c r="F526" s="235" t="s">
        <v>1156</v>
      </c>
      <c r="G526" s="236" t="s">
        <v>260</v>
      </c>
      <c r="H526" s="237">
        <v>31.891999999999999</v>
      </c>
      <c r="I526" s="238"/>
      <c r="J526" s="239">
        <f>ROUND(I526*H526,2)</f>
        <v>0</v>
      </c>
      <c r="K526" s="235" t="s">
        <v>144</v>
      </c>
      <c r="L526" s="240"/>
      <c r="M526" s="241" t="s">
        <v>19</v>
      </c>
      <c r="N526" s="242" t="s">
        <v>43</v>
      </c>
      <c r="O526" s="87"/>
      <c r="P526" s="212">
        <f>O526*H526</f>
        <v>0</v>
      </c>
      <c r="Q526" s="212">
        <v>0.00020000000000000001</v>
      </c>
      <c r="R526" s="212">
        <f>Q526*H526</f>
        <v>0.0063784000000000002</v>
      </c>
      <c r="S526" s="212">
        <v>0</v>
      </c>
      <c r="T526" s="213">
        <f>S526*H526</f>
        <v>0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14" t="s">
        <v>304</v>
      </c>
      <c r="AT526" s="214" t="s">
        <v>157</v>
      </c>
      <c r="AU526" s="214" t="s">
        <v>146</v>
      </c>
      <c r="AY526" s="20" t="s">
        <v>137</v>
      </c>
      <c r="BE526" s="215">
        <f>IF(N526="základní",J526,0)</f>
        <v>0</v>
      </c>
      <c r="BF526" s="215">
        <f>IF(N526="snížená",J526,0)</f>
        <v>0</v>
      </c>
      <c r="BG526" s="215">
        <f>IF(N526="zákl. přenesená",J526,0)</f>
        <v>0</v>
      </c>
      <c r="BH526" s="215">
        <f>IF(N526="sníž. přenesená",J526,0)</f>
        <v>0</v>
      </c>
      <c r="BI526" s="215">
        <f>IF(N526="nulová",J526,0)</f>
        <v>0</v>
      </c>
      <c r="BJ526" s="20" t="s">
        <v>146</v>
      </c>
      <c r="BK526" s="215">
        <f>ROUND(I526*H526,2)</f>
        <v>0</v>
      </c>
      <c r="BL526" s="20" t="s">
        <v>223</v>
      </c>
      <c r="BM526" s="214" t="s">
        <v>1157</v>
      </c>
    </row>
    <row r="527" s="13" customFormat="1">
      <c r="A527" s="13"/>
      <c r="B527" s="221"/>
      <c r="C527" s="222"/>
      <c r="D527" s="223" t="s">
        <v>150</v>
      </c>
      <c r="E527" s="222"/>
      <c r="F527" s="225" t="s">
        <v>1158</v>
      </c>
      <c r="G527" s="222"/>
      <c r="H527" s="226">
        <v>31.891999999999999</v>
      </c>
      <c r="I527" s="227"/>
      <c r="J527" s="222"/>
      <c r="K527" s="222"/>
      <c r="L527" s="228"/>
      <c r="M527" s="229"/>
      <c r="N527" s="230"/>
      <c r="O527" s="230"/>
      <c r="P527" s="230"/>
      <c r="Q527" s="230"/>
      <c r="R527" s="230"/>
      <c r="S527" s="230"/>
      <c r="T527" s="23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2" t="s">
        <v>150</v>
      </c>
      <c r="AU527" s="232" t="s">
        <v>146</v>
      </c>
      <c r="AV527" s="13" t="s">
        <v>146</v>
      </c>
      <c r="AW527" s="13" t="s">
        <v>4</v>
      </c>
      <c r="AX527" s="13" t="s">
        <v>79</v>
      </c>
      <c r="AY527" s="232" t="s">
        <v>137</v>
      </c>
    </row>
    <row r="528" s="2" customFormat="1" ht="16.5" customHeight="1">
      <c r="A528" s="41"/>
      <c r="B528" s="42"/>
      <c r="C528" s="203" t="s">
        <v>1159</v>
      </c>
      <c r="D528" s="203" t="s">
        <v>140</v>
      </c>
      <c r="E528" s="204" t="s">
        <v>1160</v>
      </c>
      <c r="F528" s="205" t="s">
        <v>1161</v>
      </c>
      <c r="G528" s="206" t="s">
        <v>154</v>
      </c>
      <c r="H528" s="207">
        <v>4</v>
      </c>
      <c r="I528" s="208"/>
      <c r="J528" s="209">
        <f>ROUND(I528*H528,2)</f>
        <v>0</v>
      </c>
      <c r="K528" s="205" t="s">
        <v>144</v>
      </c>
      <c r="L528" s="47"/>
      <c r="M528" s="210" t="s">
        <v>19</v>
      </c>
      <c r="N528" s="211" t="s">
        <v>43</v>
      </c>
      <c r="O528" s="87"/>
      <c r="P528" s="212">
        <f>O528*H528</f>
        <v>0</v>
      </c>
      <c r="Q528" s="212">
        <v>0.00013999999999999999</v>
      </c>
      <c r="R528" s="212">
        <f>Q528*H528</f>
        <v>0.00055999999999999995</v>
      </c>
      <c r="S528" s="212">
        <v>0</v>
      </c>
      <c r="T528" s="213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14" t="s">
        <v>223</v>
      </c>
      <c r="AT528" s="214" t="s">
        <v>140</v>
      </c>
      <c r="AU528" s="214" t="s">
        <v>146</v>
      </c>
      <c r="AY528" s="20" t="s">
        <v>137</v>
      </c>
      <c r="BE528" s="215">
        <f>IF(N528="základní",J528,0)</f>
        <v>0</v>
      </c>
      <c r="BF528" s="215">
        <f>IF(N528="snížená",J528,0)</f>
        <v>0</v>
      </c>
      <c r="BG528" s="215">
        <f>IF(N528="zákl. přenesená",J528,0)</f>
        <v>0</v>
      </c>
      <c r="BH528" s="215">
        <f>IF(N528="sníž. přenesená",J528,0)</f>
        <v>0</v>
      </c>
      <c r="BI528" s="215">
        <f>IF(N528="nulová",J528,0)</f>
        <v>0</v>
      </c>
      <c r="BJ528" s="20" t="s">
        <v>146</v>
      </c>
      <c r="BK528" s="215">
        <f>ROUND(I528*H528,2)</f>
        <v>0</v>
      </c>
      <c r="BL528" s="20" t="s">
        <v>223</v>
      </c>
      <c r="BM528" s="214" t="s">
        <v>1162</v>
      </c>
    </row>
    <row r="529" s="2" customFormat="1">
      <c r="A529" s="41"/>
      <c r="B529" s="42"/>
      <c r="C529" s="43"/>
      <c r="D529" s="216" t="s">
        <v>148</v>
      </c>
      <c r="E529" s="43"/>
      <c r="F529" s="217" t="s">
        <v>1163</v>
      </c>
      <c r="G529" s="43"/>
      <c r="H529" s="43"/>
      <c r="I529" s="218"/>
      <c r="J529" s="43"/>
      <c r="K529" s="43"/>
      <c r="L529" s="47"/>
      <c r="M529" s="219"/>
      <c r="N529" s="220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148</v>
      </c>
      <c r="AU529" s="20" t="s">
        <v>146</v>
      </c>
    </row>
    <row r="530" s="2" customFormat="1" ht="16.5" customHeight="1">
      <c r="A530" s="41"/>
      <c r="B530" s="42"/>
      <c r="C530" s="233" t="s">
        <v>1164</v>
      </c>
      <c r="D530" s="233" t="s">
        <v>157</v>
      </c>
      <c r="E530" s="234" t="s">
        <v>1165</v>
      </c>
      <c r="F530" s="235" t="s">
        <v>1166</v>
      </c>
      <c r="G530" s="236" t="s">
        <v>143</v>
      </c>
      <c r="H530" s="237">
        <v>4.4000000000000004</v>
      </c>
      <c r="I530" s="238"/>
      <c r="J530" s="239">
        <f>ROUND(I530*H530,2)</f>
        <v>0</v>
      </c>
      <c r="K530" s="235" t="s">
        <v>144</v>
      </c>
      <c r="L530" s="240"/>
      <c r="M530" s="241" t="s">
        <v>19</v>
      </c>
      <c r="N530" s="242" t="s">
        <v>43</v>
      </c>
      <c r="O530" s="87"/>
      <c r="P530" s="212">
        <f>O530*H530</f>
        <v>0</v>
      </c>
      <c r="Q530" s="212">
        <v>0.01575</v>
      </c>
      <c r="R530" s="212">
        <f>Q530*H530</f>
        <v>0.0693</v>
      </c>
      <c r="S530" s="212">
        <v>0</v>
      </c>
      <c r="T530" s="213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14" t="s">
        <v>304</v>
      </c>
      <c r="AT530" s="214" t="s">
        <v>157</v>
      </c>
      <c r="AU530" s="214" t="s">
        <v>146</v>
      </c>
      <c r="AY530" s="20" t="s">
        <v>137</v>
      </c>
      <c r="BE530" s="215">
        <f>IF(N530="základní",J530,0)</f>
        <v>0</v>
      </c>
      <c r="BF530" s="215">
        <f>IF(N530="snížená",J530,0)</f>
        <v>0</v>
      </c>
      <c r="BG530" s="215">
        <f>IF(N530="zákl. přenesená",J530,0)</f>
        <v>0</v>
      </c>
      <c r="BH530" s="215">
        <f>IF(N530="sníž. přenesená",J530,0)</f>
        <v>0</v>
      </c>
      <c r="BI530" s="215">
        <f>IF(N530="nulová",J530,0)</f>
        <v>0</v>
      </c>
      <c r="BJ530" s="20" t="s">
        <v>146</v>
      </c>
      <c r="BK530" s="215">
        <f>ROUND(I530*H530,2)</f>
        <v>0</v>
      </c>
      <c r="BL530" s="20" t="s">
        <v>223</v>
      </c>
      <c r="BM530" s="214" t="s">
        <v>1167</v>
      </c>
    </row>
    <row r="531" s="13" customFormat="1">
      <c r="A531" s="13"/>
      <c r="B531" s="221"/>
      <c r="C531" s="222"/>
      <c r="D531" s="223" t="s">
        <v>150</v>
      </c>
      <c r="E531" s="222"/>
      <c r="F531" s="225" t="s">
        <v>1168</v>
      </c>
      <c r="G531" s="222"/>
      <c r="H531" s="226">
        <v>4.4000000000000004</v>
      </c>
      <c r="I531" s="227"/>
      <c r="J531" s="222"/>
      <c r="K531" s="222"/>
      <c r="L531" s="228"/>
      <c r="M531" s="229"/>
      <c r="N531" s="230"/>
      <c r="O531" s="230"/>
      <c r="P531" s="230"/>
      <c r="Q531" s="230"/>
      <c r="R531" s="230"/>
      <c r="S531" s="230"/>
      <c r="T531" s="23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2" t="s">
        <v>150</v>
      </c>
      <c r="AU531" s="232" t="s">
        <v>146</v>
      </c>
      <c r="AV531" s="13" t="s">
        <v>146</v>
      </c>
      <c r="AW531" s="13" t="s">
        <v>4</v>
      </c>
      <c r="AX531" s="13" t="s">
        <v>79</v>
      </c>
      <c r="AY531" s="232" t="s">
        <v>137</v>
      </c>
    </row>
    <row r="532" s="2" customFormat="1" ht="16.5" customHeight="1">
      <c r="A532" s="41"/>
      <c r="B532" s="42"/>
      <c r="C532" s="203" t="s">
        <v>1169</v>
      </c>
      <c r="D532" s="203" t="s">
        <v>140</v>
      </c>
      <c r="E532" s="204" t="s">
        <v>1170</v>
      </c>
      <c r="F532" s="205" t="s">
        <v>1171</v>
      </c>
      <c r="G532" s="206" t="s">
        <v>143</v>
      </c>
      <c r="H532" s="207">
        <v>30.5</v>
      </c>
      <c r="I532" s="208"/>
      <c r="J532" s="209">
        <f>ROUND(I532*H532,2)</f>
        <v>0</v>
      </c>
      <c r="K532" s="205" t="s">
        <v>144</v>
      </c>
      <c r="L532" s="47"/>
      <c r="M532" s="210" t="s">
        <v>19</v>
      </c>
      <c r="N532" s="211" t="s">
        <v>43</v>
      </c>
      <c r="O532" s="87"/>
      <c r="P532" s="212">
        <f>O532*H532</f>
        <v>0</v>
      </c>
      <c r="Q532" s="212">
        <v>8.0000000000000007E-05</v>
      </c>
      <c r="R532" s="212">
        <f>Q532*H532</f>
        <v>0.0024400000000000003</v>
      </c>
      <c r="S532" s="212">
        <v>0</v>
      </c>
      <c r="T532" s="213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14" t="s">
        <v>223</v>
      </c>
      <c r="AT532" s="214" t="s">
        <v>140</v>
      </c>
      <c r="AU532" s="214" t="s">
        <v>146</v>
      </c>
      <c r="AY532" s="20" t="s">
        <v>137</v>
      </c>
      <c r="BE532" s="215">
        <f>IF(N532="základní",J532,0)</f>
        <v>0</v>
      </c>
      <c r="BF532" s="215">
        <f>IF(N532="snížená",J532,0)</f>
        <v>0</v>
      </c>
      <c r="BG532" s="215">
        <f>IF(N532="zákl. přenesená",J532,0)</f>
        <v>0</v>
      </c>
      <c r="BH532" s="215">
        <f>IF(N532="sníž. přenesená",J532,0)</f>
        <v>0</v>
      </c>
      <c r="BI532" s="215">
        <f>IF(N532="nulová",J532,0)</f>
        <v>0</v>
      </c>
      <c r="BJ532" s="20" t="s">
        <v>146</v>
      </c>
      <c r="BK532" s="215">
        <f>ROUND(I532*H532,2)</f>
        <v>0</v>
      </c>
      <c r="BL532" s="20" t="s">
        <v>223</v>
      </c>
      <c r="BM532" s="214" t="s">
        <v>1172</v>
      </c>
    </row>
    <row r="533" s="2" customFormat="1">
      <c r="A533" s="41"/>
      <c r="B533" s="42"/>
      <c r="C533" s="43"/>
      <c r="D533" s="216" t="s">
        <v>148</v>
      </c>
      <c r="E533" s="43"/>
      <c r="F533" s="217" t="s">
        <v>1173</v>
      </c>
      <c r="G533" s="43"/>
      <c r="H533" s="43"/>
      <c r="I533" s="218"/>
      <c r="J533" s="43"/>
      <c r="K533" s="43"/>
      <c r="L533" s="47"/>
      <c r="M533" s="219"/>
      <c r="N533" s="220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148</v>
      </c>
      <c r="AU533" s="20" t="s">
        <v>146</v>
      </c>
    </row>
    <row r="534" s="2" customFormat="1" ht="24.15" customHeight="1">
      <c r="A534" s="41"/>
      <c r="B534" s="42"/>
      <c r="C534" s="203" t="s">
        <v>1174</v>
      </c>
      <c r="D534" s="203" t="s">
        <v>140</v>
      </c>
      <c r="E534" s="204" t="s">
        <v>1175</v>
      </c>
      <c r="F534" s="205" t="s">
        <v>1176</v>
      </c>
      <c r="G534" s="206" t="s">
        <v>143</v>
      </c>
      <c r="H534" s="207">
        <v>30.5</v>
      </c>
      <c r="I534" s="208"/>
      <c r="J534" s="209">
        <f>ROUND(I534*H534,2)</f>
        <v>0</v>
      </c>
      <c r="K534" s="205" t="s">
        <v>144</v>
      </c>
      <c r="L534" s="47"/>
      <c r="M534" s="210" t="s">
        <v>19</v>
      </c>
      <c r="N534" s="211" t="s">
        <v>43</v>
      </c>
      <c r="O534" s="87"/>
      <c r="P534" s="212">
        <f>O534*H534</f>
        <v>0</v>
      </c>
      <c r="Q534" s="212">
        <v>0.00013999999999999999</v>
      </c>
      <c r="R534" s="212">
        <f>Q534*H534</f>
        <v>0.0042699999999999995</v>
      </c>
      <c r="S534" s="212">
        <v>0</v>
      </c>
      <c r="T534" s="213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14" t="s">
        <v>223</v>
      </c>
      <c r="AT534" s="214" t="s">
        <v>140</v>
      </c>
      <c r="AU534" s="214" t="s">
        <v>146</v>
      </c>
      <c r="AY534" s="20" t="s">
        <v>137</v>
      </c>
      <c r="BE534" s="215">
        <f>IF(N534="základní",J534,0)</f>
        <v>0</v>
      </c>
      <c r="BF534" s="215">
        <f>IF(N534="snížená",J534,0)</f>
        <v>0</v>
      </c>
      <c r="BG534" s="215">
        <f>IF(N534="zákl. přenesená",J534,0)</f>
        <v>0</v>
      </c>
      <c r="BH534" s="215">
        <f>IF(N534="sníž. přenesená",J534,0)</f>
        <v>0</v>
      </c>
      <c r="BI534" s="215">
        <f>IF(N534="nulová",J534,0)</f>
        <v>0</v>
      </c>
      <c r="BJ534" s="20" t="s">
        <v>146</v>
      </c>
      <c r="BK534" s="215">
        <f>ROUND(I534*H534,2)</f>
        <v>0</v>
      </c>
      <c r="BL534" s="20" t="s">
        <v>223</v>
      </c>
      <c r="BM534" s="214" t="s">
        <v>1177</v>
      </c>
    </row>
    <row r="535" s="2" customFormat="1">
      <c r="A535" s="41"/>
      <c r="B535" s="42"/>
      <c r="C535" s="43"/>
      <c r="D535" s="216" t="s">
        <v>148</v>
      </c>
      <c r="E535" s="43"/>
      <c r="F535" s="217" t="s">
        <v>1178</v>
      </c>
      <c r="G535" s="43"/>
      <c r="H535" s="43"/>
      <c r="I535" s="218"/>
      <c r="J535" s="43"/>
      <c r="K535" s="43"/>
      <c r="L535" s="47"/>
      <c r="M535" s="219"/>
      <c r="N535" s="220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148</v>
      </c>
      <c r="AU535" s="20" t="s">
        <v>146</v>
      </c>
    </row>
    <row r="536" s="2" customFormat="1" ht="16.5" customHeight="1">
      <c r="A536" s="41"/>
      <c r="B536" s="42"/>
      <c r="C536" s="203" t="s">
        <v>1179</v>
      </c>
      <c r="D536" s="203" t="s">
        <v>140</v>
      </c>
      <c r="E536" s="204" t="s">
        <v>1180</v>
      </c>
      <c r="F536" s="205" t="s">
        <v>1181</v>
      </c>
      <c r="G536" s="206" t="s">
        <v>143</v>
      </c>
      <c r="H536" s="207">
        <v>30.5</v>
      </c>
      <c r="I536" s="208"/>
      <c r="J536" s="209">
        <f>ROUND(I536*H536,2)</f>
        <v>0</v>
      </c>
      <c r="K536" s="205" t="s">
        <v>144</v>
      </c>
      <c r="L536" s="47"/>
      <c r="M536" s="210" t="s">
        <v>19</v>
      </c>
      <c r="N536" s="211" t="s">
        <v>43</v>
      </c>
      <c r="O536" s="87"/>
      <c r="P536" s="212">
        <f>O536*H536</f>
        <v>0</v>
      </c>
      <c r="Q536" s="212">
        <v>0</v>
      </c>
      <c r="R536" s="212">
        <f>Q536*H536</f>
        <v>0</v>
      </c>
      <c r="S536" s="212">
        <v>0</v>
      </c>
      <c r="T536" s="213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14" t="s">
        <v>223</v>
      </c>
      <c r="AT536" s="214" t="s">
        <v>140</v>
      </c>
      <c r="AU536" s="214" t="s">
        <v>146</v>
      </c>
      <c r="AY536" s="20" t="s">
        <v>137</v>
      </c>
      <c r="BE536" s="215">
        <f>IF(N536="základní",J536,0)</f>
        <v>0</v>
      </c>
      <c r="BF536" s="215">
        <f>IF(N536="snížená",J536,0)</f>
        <v>0</v>
      </c>
      <c r="BG536" s="215">
        <f>IF(N536="zákl. přenesená",J536,0)</f>
        <v>0</v>
      </c>
      <c r="BH536" s="215">
        <f>IF(N536="sníž. přenesená",J536,0)</f>
        <v>0</v>
      </c>
      <c r="BI536" s="215">
        <f>IF(N536="nulová",J536,0)</f>
        <v>0</v>
      </c>
      <c r="BJ536" s="20" t="s">
        <v>146</v>
      </c>
      <c r="BK536" s="215">
        <f>ROUND(I536*H536,2)</f>
        <v>0</v>
      </c>
      <c r="BL536" s="20" t="s">
        <v>223</v>
      </c>
      <c r="BM536" s="214" t="s">
        <v>1182</v>
      </c>
    </row>
    <row r="537" s="2" customFormat="1">
      <c r="A537" s="41"/>
      <c r="B537" s="42"/>
      <c r="C537" s="43"/>
      <c r="D537" s="216" t="s">
        <v>148</v>
      </c>
      <c r="E537" s="43"/>
      <c r="F537" s="217" t="s">
        <v>1183</v>
      </c>
      <c r="G537" s="43"/>
      <c r="H537" s="43"/>
      <c r="I537" s="218"/>
      <c r="J537" s="43"/>
      <c r="K537" s="43"/>
      <c r="L537" s="47"/>
      <c r="M537" s="219"/>
      <c r="N537" s="220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148</v>
      </c>
      <c r="AU537" s="20" t="s">
        <v>146</v>
      </c>
    </row>
    <row r="538" s="2" customFormat="1" ht="16.5" customHeight="1">
      <c r="A538" s="41"/>
      <c r="B538" s="42"/>
      <c r="C538" s="203" t="s">
        <v>1184</v>
      </c>
      <c r="D538" s="203" t="s">
        <v>140</v>
      </c>
      <c r="E538" s="204" t="s">
        <v>1185</v>
      </c>
      <c r="F538" s="205" t="s">
        <v>1186</v>
      </c>
      <c r="G538" s="206" t="s">
        <v>143</v>
      </c>
      <c r="H538" s="207">
        <v>30.5</v>
      </c>
      <c r="I538" s="208"/>
      <c r="J538" s="209">
        <f>ROUND(I538*H538,2)</f>
        <v>0</v>
      </c>
      <c r="K538" s="205" t="s">
        <v>144</v>
      </c>
      <c r="L538" s="47"/>
      <c r="M538" s="210" t="s">
        <v>19</v>
      </c>
      <c r="N538" s="211" t="s">
        <v>43</v>
      </c>
      <c r="O538" s="87"/>
      <c r="P538" s="212">
        <f>O538*H538</f>
        <v>0</v>
      </c>
      <c r="Q538" s="212">
        <v>0.00025999999999999998</v>
      </c>
      <c r="R538" s="212">
        <f>Q538*H538</f>
        <v>0.0079299999999999995</v>
      </c>
      <c r="S538" s="212">
        <v>0</v>
      </c>
      <c r="T538" s="213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14" t="s">
        <v>223</v>
      </c>
      <c r="AT538" s="214" t="s">
        <v>140</v>
      </c>
      <c r="AU538" s="214" t="s">
        <v>146</v>
      </c>
      <c r="AY538" s="20" t="s">
        <v>137</v>
      </c>
      <c r="BE538" s="215">
        <f>IF(N538="základní",J538,0)</f>
        <v>0</v>
      </c>
      <c r="BF538" s="215">
        <f>IF(N538="snížená",J538,0)</f>
        <v>0</v>
      </c>
      <c r="BG538" s="215">
        <f>IF(N538="zákl. přenesená",J538,0)</f>
        <v>0</v>
      </c>
      <c r="BH538" s="215">
        <f>IF(N538="sníž. přenesená",J538,0)</f>
        <v>0</v>
      </c>
      <c r="BI538" s="215">
        <f>IF(N538="nulová",J538,0)</f>
        <v>0</v>
      </c>
      <c r="BJ538" s="20" t="s">
        <v>146</v>
      </c>
      <c r="BK538" s="215">
        <f>ROUND(I538*H538,2)</f>
        <v>0</v>
      </c>
      <c r="BL538" s="20" t="s">
        <v>223</v>
      </c>
      <c r="BM538" s="214" t="s">
        <v>1187</v>
      </c>
    </row>
    <row r="539" s="2" customFormat="1">
      <c r="A539" s="41"/>
      <c r="B539" s="42"/>
      <c r="C539" s="43"/>
      <c r="D539" s="216" t="s">
        <v>148</v>
      </c>
      <c r="E539" s="43"/>
      <c r="F539" s="217" t="s">
        <v>1188</v>
      </c>
      <c r="G539" s="43"/>
      <c r="H539" s="43"/>
      <c r="I539" s="218"/>
      <c r="J539" s="43"/>
      <c r="K539" s="43"/>
      <c r="L539" s="47"/>
      <c r="M539" s="219"/>
      <c r="N539" s="220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148</v>
      </c>
      <c r="AU539" s="20" t="s">
        <v>146</v>
      </c>
    </row>
    <row r="540" s="2" customFormat="1" ht="24.15" customHeight="1">
      <c r="A540" s="41"/>
      <c r="B540" s="42"/>
      <c r="C540" s="203" t="s">
        <v>1189</v>
      </c>
      <c r="D540" s="203" t="s">
        <v>140</v>
      </c>
      <c r="E540" s="204" t="s">
        <v>1190</v>
      </c>
      <c r="F540" s="205" t="s">
        <v>1191</v>
      </c>
      <c r="G540" s="206" t="s">
        <v>143</v>
      </c>
      <c r="H540" s="207">
        <v>30.5</v>
      </c>
      <c r="I540" s="208"/>
      <c r="J540" s="209">
        <f>ROUND(I540*H540,2)</f>
        <v>0</v>
      </c>
      <c r="K540" s="205" t="s">
        <v>144</v>
      </c>
      <c r="L540" s="47"/>
      <c r="M540" s="210" t="s">
        <v>19</v>
      </c>
      <c r="N540" s="211" t="s">
        <v>43</v>
      </c>
      <c r="O540" s="87"/>
      <c r="P540" s="212">
        <f>O540*H540</f>
        <v>0</v>
      </c>
      <c r="Q540" s="212">
        <v>0.00014999999999999999</v>
      </c>
      <c r="R540" s="212">
        <f>Q540*H540</f>
        <v>0.0045749999999999992</v>
      </c>
      <c r="S540" s="212">
        <v>0</v>
      </c>
      <c r="T540" s="213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14" t="s">
        <v>223</v>
      </c>
      <c r="AT540" s="214" t="s">
        <v>140</v>
      </c>
      <c r="AU540" s="214" t="s">
        <v>146</v>
      </c>
      <c r="AY540" s="20" t="s">
        <v>137</v>
      </c>
      <c r="BE540" s="215">
        <f>IF(N540="základní",J540,0)</f>
        <v>0</v>
      </c>
      <c r="BF540" s="215">
        <f>IF(N540="snížená",J540,0)</f>
        <v>0</v>
      </c>
      <c r="BG540" s="215">
        <f>IF(N540="zákl. přenesená",J540,0)</f>
        <v>0</v>
      </c>
      <c r="BH540" s="215">
        <f>IF(N540="sníž. přenesená",J540,0)</f>
        <v>0</v>
      </c>
      <c r="BI540" s="215">
        <f>IF(N540="nulová",J540,0)</f>
        <v>0</v>
      </c>
      <c r="BJ540" s="20" t="s">
        <v>146</v>
      </c>
      <c r="BK540" s="215">
        <f>ROUND(I540*H540,2)</f>
        <v>0</v>
      </c>
      <c r="BL540" s="20" t="s">
        <v>223</v>
      </c>
      <c r="BM540" s="214" t="s">
        <v>1192</v>
      </c>
    </row>
    <row r="541" s="2" customFormat="1">
      <c r="A541" s="41"/>
      <c r="B541" s="42"/>
      <c r="C541" s="43"/>
      <c r="D541" s="216" t="s">
        <v>148</v>
      </c>
      <c r="E541" s="43"/>
      <c r="F541" s="217" t="s">
        <v>1193</v>
      </c>
      <c r="G541" s="43"/>
      <c r="H541" s="43"/>
      <c r="I541" s="218"/>
      <c r="J541" s="43"/>
      <c r="K541" s="43"/>
      <c r="L541" s="47"/>
      <c r="M541" s="219"/>
      <c r="N541" s="220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148</v>
      </c>
      <c r="AU541" s="20" t="s">
        <v>146</v>
      </c>
    </row>
    <row r="542" s="2" customFormat="1" ht="21.75" customHeight="1">
      <c r="A542" s="41"/>
      <c r="B542" s="42"/>
      <c r="C542" s="203" t="s">
        <v>1194</v>
      </c>
      <c r="D542" s="203" t="s">
        <v>140</v>
      </c>
      <c r="E542" s="204" t="s">
        <v>1195</v>
      </c>
      <c r="F542" s="205" t="s">
        <v>1196</v>
      </c>
      <c r="G542" s="206" t="s">
        <v>143</v>
      </c>
      <c r="H542" s="207">
        <v>61</v>
      </c>
      <c r="I542" s="208"/>
      <c r="J542" s="209">
        <f>ROUND(I542*H542,2)</f>
        <v>0</v>
      </c>
      <c r="K542" s="205" t="s">
        <v>144</v>
      </c>
      <c r="L542" s="47"/>
      <c r="M542" s="210" t="s">
        <v>19</v>
      </c>
      <c r="N542" s="211" t="s">
        <v>43</v>
      </c>
      <c r="O542" s="87"/>
      <c r="P542" s="212">
        <f>O542*H542</f>
        <v>0</v>
      </c>
      <c r="Q542" s="212">
        <v>1.0000000000000001E-05</v>
      </c>
      <c r="R542" s="212">
        <f>Q542*H542</f>
        <v>0.00061000000000000008</v>
      </c>
      <c r="S542" s="212">
        <v>0</v>
      </c>
      <c r="T542" s="213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14" t="s">
        <v>223</v>
      </c>
      <c r="AT542" s="214" t="s">
        <v>140</v>
      </c>
      <c r="AU542" s="214" t="s">
        <v>146</v>
      </c>
      <c r="AY542" s="20" t="s">
        <v>137</v>
      </c>
      <c r="BE542" s="215">
        <f>IF(N542="základní",J542,0)</f>
        <v>0</v>
      </c>
      <c r="BF542" s="215">
        <f>IF(N542="snížená",J542,0)</f>
        <v>0</v>
      </c>
      <c r="BG542" s="215">
        <f>IF(N542="zákl. přenesená",J542,0)</f>
        <v>0</v>
      </c>
      <c r="BH542" s="215">
        <f>IF(N542="sníž. přenesená",J542,0)</f>
        <v>0</v>
      </c>
      <c r="BI542" s="215">
        <f>IF(N542="nulová",J542,0)</f>
        <v>0</v>
      </c>
      <c r="BJ542" s="20" t="s">
        <v>146</v>
      </c>
      <c r="BK542" s="215">
        <f>ROUND(I542*H542,2)</f>
        <v>0</v>
      </c>
      <c r="BL542" s="20" t="s">
        <v>223</v>
      </c>
      <c r="BM542" s="214" t="s">
        <v>1197</v>
      </c>
    </row>
    <row r="543" s="2" customFormat="1">
      <c r="A543" s="41"/>
      <c r="B543" s="42"/>
      <c r="C543" s="43"/>
      <c r="D543" s="216" t="s">
        <v>148</v>
      </c>
      <c r="E543" s="43"/>
      <c r="F543" s="217" t="s">
        <v>1198</v>
      </c>
      <c r="G543" s="43"/>
      <c r="H543" s="43"/>
      <c r="I543" s="218"/>
      <c r="J543" s="43"/>
      <c r="K543" s="43"/>
      <c r="L543" s="47"/>
      <c r="M543" s="219"/>
      <c r="N543" s="220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20" t="s">
        <v>148</v>
      </c>
      <c r="AU543" s="20" t="s">
        <v>146</v>
      </c>
    </row>
    <row r="544" s="2" customFormat="1" ht="24.15" customHeight="1">
      <c r="A544" s="41"/>
      <c r="B544" s="42"/>
      <c r="C544" s="203" t="s">
        <v>1199</v>
      </c>
      <c r="D544" s="203" t="s">
        <v>140</v>
      </c>
      <c r="E544" s="204" t="s">
        <v>1200</v>
      </c>
      <c r="F544" s="205" t="s">
        <v>1201</v>
      </c>
      <c r="G544" s="206" t="s">
        <v>354</v>
      </c>
      <c r="H544" s="207">
        <v>0.098000000000000004</v>
      </c>
      <c r="I544" s="208"/>
      <c r="J544" s="209">
        <f>ROUND(I544*H544,2)</f>
        <v>0</v>
      </c>
      <c r="K544" s="205" t="s">
        <v>144</v>
      </c>
      <c r="L544" s="47"/>
      <c r="M544" s="210" t="s">
        <v>19</v>
      </c>
      <c r="N544" s="211" t="s">
        <v>43</v>
      </c>
      <c r="O544" s="87"/>
      <c r="P544" s="212">
        <f>O544*H544</f>
        <v>0</v>
      </c>
      <c r="Q544" s="212">
        <v>0</v>
      </c>
      <c r="R544" s="212">
        <f>Q544*H544</f>
        <v>0</v>
      </c>
      <c r="S544" s="212">
        <v>0</v>
      </c>
      <c r="T544" s="213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14" t="s">
        <v>223</v>
      </c>
      <c r="AT544" s="214" t="s">
        <v>140</v>
      </c>
      <c r="AU544" s="214" t="s">
        <v>146</v>
      </c>
      <c r="AY544" s="20" t="s">
        <v>137</v>
      </c>
      <c r="BE544" s="215">
        <f>IF(N544="základní",J544,0)</f>
        <v>0</v>
      </c>
      <c r="BF544" s="215">
        <f>IF(N544="snížená",J544,0)</f>
        <v>0</v>
      </c>
      <c r="BG544" s="215">
        <f>IF(N544="zákl. přenesená",J544,0)</f>
        <v>0</v>
      </c>
      <c r="BH544" s="215">
        <f>IF(N544="sníž. přenesená",J544,0)</f>
        <v>0</v>
      </c>
      <c r="BI544" s="215">
        <f>IF(N544="nulová",J544,0)</f>
        <v>0</v>
      </c>
      <c r="BJ544" s="20" t="s">
        <v>146</v>
      </c>
      <c r="BK544" s="215">
        <f>ROUND(I544*H544,2)</f>
        <v>0</v>
      </c>
      <c r="BL544" s="20" t="s">
        <v>223</v>
      </c>
      <c r="BM544" s="214" t="s">
        <v>1202</v>
      </c>
    </row>
    <row r="545" s="2" customFormat="1">
      <c r="A545" s="41"/>
      <c r="B545" s="42"/>
      <c r="C545" s="43"/>
      <c r="D545" s="216" t="s">
        <v>148</v>
      </c>
      <c r="E545" s="43"/>
      <c r="F545" s="217" t="s">
        <v>1203</v>
      </c>
      <c r="G545" s="43"/>
      <c r="H545" s="43"/>
      <c r="I545" s="218"/>
      <c r="J545" s="43"/>
      <c r="K545" s="43"/>
      <c r="L545" s="47"/>
      <c r="M545" s="219"/>
      <c r="N545" s="220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148</v>
      </c>
      <c r="AU545" s="20" t="s">
        <v>146</v>
      </c>
    </row>
    <row r="546" s="12" customFormat="1" ht="22.8" customHeight="1">
      <c r="A546" s="12"/>
      <c r="B546" s="187"/>
      <c r="C546" s="188"/>
      <c r="D546" s="189" t="s">
        <v>70</v>
      </c>
      <c r="E546" s="201" t="s">
        <v>1204</v>
      </c>
      <c r="F546" s="201" t="s">
        <v>1205</v>
      </c>
      <c r="G546" s="188"/>
      <c r="H546" s="188"/>
      <c r="I546" s="191"/>
      <c r="J546" s="202">
        <f>BK546</f>
        <v>0</v>
      </c>
      <c r="K546" s="188"/>
      <c r="L546" s="193"/>
      <c r="M546" s="194"/>
      <c r="N546" s="195"/>
      <c r="O546" s="195"/>
      <c r="P546" s="196">
        <f>SUM(P547:P568)</f>
        <v>0</v>
      </c>
      <c r="Q546" s="195"/>
      <c r="R546" s="196">
        <f>SUM(R547:R568)</f>
        <v>0.054732499999999996</v>
      </c>
      <c r="S546" s="195"/>
      <c r="T546" s="197">
        <f>SUM(T547:T568)</f>
        <v>0.042810000000000001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198" t="s">
        <v>146</v>
      </c>
      <c r="AT546" s="199" t="s">
        <v>70</v>
      </c>
      <c r="AU546" s="199" t="s">
        <v>79</v>
      </c>
      <c r="AY546" s="198" t="s">
        <v>137</v>
      </c>
      <c r="BK546" s="200">
        <f>SUM(BK547:BK568)</f>
        <v>0</v>
      </c>
    </row>
    <row r="547" s="2" customFormat="1" ht="24.15" customHeight="1">
      <c r="A547" s="41"/>
      <c r="B547" s="42"/>
      <c r="C547" s="203" t="s">
        <v>1206</v>
      </c>
      <c r="D547" s="203" t="s">
        <v>140</v>
      </c>
      <c r="E547" s="204" t="s">
        <v>1207</v>
      </c>
      <c r="F547" s="205" t="s">
        <v>1208</v>
      </c>
      <c r="G547" s="206" t="s">
        <v>143</v>
      </c>
      <c r="H547" s="207">
        <v>4.8499999999999996</v>
      </c>
      <c r="I547" s="208"/>
      <c r="J547" s="209">
        <f>ROUND(I547*H547,2)</f>
        <v>0</v>
      </c>
      <c r="K547" s="205" t="s">
        <v>144</v>
      </c>
      <c r="L547" s="47"/>
      <c r="M547" s="210" t="s">
        <v>19</v>
      </c>
      <c r="N547" s="211" t="s">
        <v>43</v>
      </c>
      <c r="O547" s="87"/>
      <c r="P547" s="212">
        <f>O547*H547</f>
        <v>0</v>
      </c>
      <c r="Q547" s="212">
        <v>0</v>
      </c>
      <c r="R547" s="212">
        <f>Q547*H547</f>
        <v>0</v>
      </c>
      <c r="S547" s="212">
        <v>0</v>
      </c>
      <c r="T547" s="213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14" t="s">
        <v>223</v>
      </c>
      <c r="AT547" s="214" t="s">
        <v>140</v>
      </c>
      <c r="AU547" s="214" t="s">
        <v>146</v>
      </c>
      <c r="AY547" s="20" t="s">
        <v>137</v>
      </c>
      <c r="BE547" s="215">
        <f>IF(N547="základní",J547,0)</f>
        <v>0</v>
      </c>
      <c r="BF547" s="215">
        <f>IF(N547="snížená",J547,0)</f>
        <v>0</v>
      </c>
      <c r="BG547" s="215">
        <f>IF(N547="zákl. přenesená",J547,0)</f>
        <v>0</v>
      </c>
      <c r="BH547" s="215">
        <f>IF(N547="sníž. přenesená",J547,0)</f>
        <v>0</v>
      </c>
      <c r="BI547" s="215">
        <f>IF(N547="nulová",J547,0)</f>
        <v>0</v>
      </c>
      <c r="BJ547" s="20" t="s">
        <v>146</v>
      </c>
      <c r="BK547" s="215">
        <f>ROUND(I547*H547,2)</f>
        <v>0</v>
      </c>
      <c r="BL547" s="20" t="s">
        <v>223</v>
      </c>
      <c r="BM547" s="214" t="s">
        <v>1209</v>
      </c>
    </row>
    <row r="548" s="2" customFormat="1">
      <c r="A548" s="41"/>
      <c r="B548" s="42"/>
      <c r="C548" s="43"/>
      <c r="D548" s="216" t="s">
        <v>148</v>
      </c>
      <c r="E548" s="43"/>
      <c r="F548" s="217" t="s">
        <v>1210</v>
      </c>
      <c r="G548" s="43"/>
      <c r="H548" s="43"/>
      <c r="I548" s="218"/>
      <c r="J548" s="43"/>
      <c r="K548" s="43"/>
      <c r="L548" s="47"/>
      <c r="M548" s="219"/>
      <c r="N548" s="220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148</v>
      </c>
      <c r="AU548" s="20" t="s">
        <v>146</v>
      </c>
    </row>
    <row r="549" s="2" customFormat="1" ht="16.5" customHeight="1">
      <c r="A549" s="41"/>
      <c r="B549" s="42"/>
      <c r="C549" s="203" t="s">
        <v>1211</v>
      </c>
      <c r="D549" s="203" t="s">
        <v>140</v>
      </c>
      <c r="E549" s="204" t="s">
        <v>1212</v>
      </c>
      <c r="F549" s="205" t="s">
        <v>1213</v>
      </c>
      <c r="G549" s="206" t="s">
        <v>143</v>
      </c>
      <c r="H549" s="207">
        <v>4.8499999999999996</v>
      </c>
      <c r="I549" s="208"/>
      <c r="J549" s="209">
        <f>ROUND(I549*H549,2)</f>
        <v>0</v>
      </c>
      <c r="K549" s="205" t="s">
        <v>144</v>
      </c>
      <c r="L549" s="47"/>
      <c r="M549" s="210" t="s">
        <v>19</v>
      </c>
      <c r="N549" s="211" t="s">
        <v>43</v>
      </c>
      <c r="O549" s="87"/>
      <c r="P549" s="212">
        <f>O549*H549</f>
        <v>0</v>
      </c>
      <c r="Q549" s="212">
        <v>3.0000000000000001E-05</v>
      </c>
      <c r="R549" s="212">
        <f>Q549*H549</f>
        <v>0.00014549999999999999</v>
      </c>
      <c r="S549" s="212">
        <v>0</v>
      </c>
      <c r="T549" s="213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14" t="s">
        <v>223</v>
      </c>
      <c r="AT549" s="214" t="s">
        <v>140</v>
      </c>
      <c r="AU549" s="214" t="s">
        <v>146</v>
      </c>
      <c r="AY549" s="20" t="s">
        <v>137</v>
      </c>
      <c r="BE549" s="215">
        <f>IF(N549="základní",J549,0)</f>
        <v>0</v>
      </c>
      <c r="BF549" s="215">
        <f>IF(N549="snížená",J549,0)</f>
        <v>0</v>
      </c>
      <c r="BG549" s="215">
        <f>IF(N549="zákl. přenesená",J549,0)</f>
        <v>0</v>
      </c>
      <c r="BH549" s="215">
        <f>IF(N549="sníž. přenesená",J549,0)</f>
        <v>0</v>
      </c>
      <c r="BI549" s="215">
        <f>IF(N549="nulová",J549,0)</f>
        <v>0</v>
      </c>
      <c r="BJ549" s="20" t="s">
        <v>146</v>
      </c>
      <c r="BK549" s="215">
        <f>ROUND(I549*H549,2)</f>
        <v>0</v>
      </c>
      <c r="BL549" s="20" t="s">
        <v>223</v>
      </c>
      <c r="BM549" s="214" t="s">
        <v>1214</v>
      </c>
    </row>
    <row r="550" s="2" customFormat="1">
      <c r="A550" s="41"/>
      <c r="B550" s="42"/>
      <c r="C550" s="43"/>
      <c r="D550" s="216" t="s">
        <v>148</v>
      </c>
      <c r="E550" s="43"/>
      <c r="F550" s="217" t="s">
        <v>1215</v>
      </c>
      <c r="G550" s="43"/>
      <c r="H550" s="43"/>
      <c r="I550" s="218"/>
      <c r="J550" s="43"/>
      <c r="K550" s="43"/>
      <c r="L550" s="47"/>
      <c r="M550" s="219"/>
      <c r="N550" s="220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148</v>
      </c>
      <c r="AU550" s="20" t="s">
        <v>146</v>
      </c>
    </row>
    <row r="551" s="2" customFormat="1" ht="24.15" customHeight="1">
      <c r="A551" s="41"/>
      <c r="B551" s="42"/>
      <c r="C551" s="203" t="s">
        <v>1216</v>
      </c>
      <c r="D551" s="203" t="s">
        <v>140</v>
      </c>
      <c r="E551" s="204" t="s">
        <v>1217</v>
      </c>
      <c r="F551" s="205" t="s">
        <v>1218</v>
      </c>
      <c r="G551" s="206" t="s">
        <v>143</v>
      </c>
      <c r="H551" s="207">
        <v>4.8499999999999996</v>
      </c>
      <c r="I551" s="208"/>
      <c r="J551" s="209">
        <f>ROUND(I551*H551,2)</f>
        <v>0</v>
      </c>
      <c r="K551" s="205" t="s">
        <v>144</v>
      </c>
      <c r="L551" s="47"/>
      <c r="M551" s="210" t="s">
        <v>19</v>
      </c>
      <c r="N551" s="211" t="s">
        <v>43</v>
      </c>
      <c r="O551" s="87"/>
      <c r="P551" s="212">
        <f>O551*H551</f>
        <v>0</v>
      </c>
      <c r="Q551" s="212">
        <v>0.0075799999999999999</v>
      </c>
      <c r="R551" s="212">
        <f>Q551*H551</f>
        <v>0.036762999999999997</v>
      </c>
      <c r="S551" s="212">
        <v>0</v>
      </c>
      <c r="T551" s="213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14" t="s">
        <v>223</v>
      </c>
      <c r="AT551" s="214" t="s">
        <v>140</v>
      </c>
      <c r="AU551" s="214" t="s">
        <v>146</v>
      </c>
      <c r="AY551" s="20" t="s">
        <v>137</v>
      </c>
      <c r="BE551" s="215">
        <f>IF(N551="základní",J551,0)</f>
        <v>0</v>
      </c>
      <c r="BF551" s="215">
        <f>IF(N551="snížená",J551,0)</f>
        <v>0</v>
      </c>
      <c r="BG551" s="215">
        <f>IF(N551="zákl. přenesená",J551,0)</f>
        <v>0</v>
      </c>
      <c r="BH551" s="215">
        <f>IF(N551="sníž. přenesená",J551,0)</f>
        <v>0</v>
      </c>
      <c r="BI551" s="215">
        <f>IF(N551="nulová",J551,0)</f>
        <v>0</v>
      </c>
      <c r="BJ551" s="20" t="s">
        <v>146</v>
      </c>
      <c r="BK551" s="215">
        <f>ROUND(I551*H551,2)</f>
        <v>0</v>
      </c>
      <c r="BL551" s="20" t="s">
        <v>223</v>
      </c>
      <c r="BM551" s="214" t="s">
        <v>1219</v>
      </c>
    </row>
    <row r="552" s="2" customFormat="1">
      <c r="A552" s="41"/>
      <c r="B552" s="42"/>
      <c r="C552" s="43"/>
      <c r="D552" s="216" t="s">
        <v>148</v>
      </c>
      <c r="E552" s="43"/>
      <c r="F552" s="217" t="s">
        <v>1220</v>
      </c>
      <c r="G552" s="43"/>
      <c r="H552" s="43"/>
      <c r="I552" s="218"/>
      <c r="J552" s="43"/>
      <c r="K552" s="43"/>
      <c r="L552" s="47"/>
      <c r="M552" s="219"/>
      <c r="N552" s="220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148</v>
      </c>
      <c r="AU552" s="20" t="s">
        <v>146</v>
      </c>
    </row>
    <row r="553" s="2" customFormat="1" ht="16.5" customHeight="1">
      <c r="A553" s="41"/>
      <c r="B553" s="42"/>
      <c r="C553" s="203" t="s">
        <v>1221</v>
      </c>
      <c r="D553" s="203" t="s">
        <v>140</v>
      </c>
      <c r="E553" s="204" t="s">
        <v>1222</v>
      </c>
      <c r="F553" s="205" t="s">
        <v>1223</v>
      </c>
      <c r="G553" s="206" t="s">
        <v>143</v>
      </c>
      <c r="H553" s="207">
        <v>12.529999999999999</v>
      </c>
      <c r="I553" s="208"/>
      <c r="J553" s="209">
        <f>ROUND(I553*H553,2)</f>
        <v>0</v>
      </c>
      <c r="K553" s="205" t="s">
        <v>144</v>
      </c>
      <c r="L553" s="47"/>
      <c r="M553" s="210" t="s">
        <v>19</v>
      </c>
      <c r="N553" s="211" t="s">
        <v>43</v>
      </c>
      <c r="O553" s="87"/>
      <c r="P553" s="212">
        <f>O553*H553</f>
        <v>0</v>
      </c>
      <c r="Q553" s="212">
        <v>0</v>
      </c>
      <c r="R553" s="212">
        <f>Q553*H553</f>
        <v>0</v>
      </c>
      <c r="S553" s="212">
        <v>0.0030000000000000001</v>
      </c>
      <c r="T553" s="213">
        <f>S553*H553</f>
        <v>0.037589999999999998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14" t="s">
        <v>223</v>
      </c>
      <c r="AT553" s="214" t="s">
        <v>140</v>
      </c>
      <c r="AU553" s="214" t="s">
        <v>146</v>
      </c>
      <c r="AY553" s="20" t="s">
        <v>137</v>
      </c>
      <c r="BE553" s="215">
        <f>IF(N553="základní",J553,0)</f>
        <v>0</v>
      </c>
      <c r="BF553" s="215">
        <f>IF(N553="snížená",J553,0)</f>
        <v>0</v>
      </c>
      <c r="BG553" s="215">
        <f>IF(N553="zákl. přenesená",J553,0)</f>
        <v>0</v>
      </c>
      <c r="BH553" s="215">
        <f>IF(N553="sníž. přenesená",J553,0)</f>
        <v>0</v>
      </c>
      <c r="BI553" s="215">
        <f>IF(N553="nulová",J553,0)</f>
        <v>0</v>
      </c>
      <c r="BJ553" s="20" t="s">
        <v>146</v>
      </c>
      <c r="BK553" s="215">
        <f>ROUND(I553*H553,2)</f>
        <v>0</v>
      </c>
      <c r="BL553" s="20" t="s">
        <v>223</v>
      </c>
      <c r="BM553" s="214" t="s">
        <v>1224</v>
      </c>
    </row>
    <row r="554" s="2" customFormat="1">
      <c r="A554" s="41"/>
      <c r="B554" s="42"/>
      <c r="C554" s="43"/>
      <c r="D554" s="216" t="s">
        <v>148</v>
      </c>
      <c r="E554" s="43"/>
      <c r="F554" s="217" t="s">
        <v>1225</v>
      </c>
      <c r="G554" s="43"/>
      <c r="H554" s="43"/>
      <c r="I554" s="218"/>
      <c r="J554" s="43"/>
      <c r="K554" s="43"/>
      <c r="L554" s="47"/>
      <c r="M554" s="219"/>
      <c r="N554" s="220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148</v>
      </c>
      <c r="AU554" s="20" t="s">
        <v>146</v>
      </c>
    </row>
    <row r="555" s="2" customFormat="1" ht="16.5" customHeight="1">
      <c r="A555" s="41"/>
      <c r="B555" s="42"/>
      <c r="C555" s="203" t="s">
        <v>1226</v>
      </c>
      <c r="D555" s="203" t="s">
        <v>140</v>
      </c>
      <c r="E555" s="204" t="s">
        <v>1227</v>
      </c>
      <c r="F555" s="205" t="s">
        <v>1228</v>
      </c>
      <c r="G555" s="206" t="s">
        <v>143</v>
      </c>
      <c r="H555" s="207">
        <v>4.8499999999999996</v>
      </c>
      <c r="I555" s="208"/>
      <c r="J555" s="209">
        <f>ROUND(I555*H555,2)</f>
        <v>0</v>
      </c>
      <c r="K555" s="205" t="s">
        <v>144</v>
      </c>
      <c r="L555" s="47"/>
      <c r="M555" s="210" t="s">
        <v>19</v>
      </c>
      <c r="N555" s="211" t="s">
        <v>43</v>
      </c>
      <c r="O555" s="87"/>
      <c r="P555" s="212">
        <f>O555*H555</f>
        <v>0</v>
      </c>
      <c r="Q555" s="212">
        <v>0.00029999999999999997</v>
      </c>
      <c r="R555" s="212">
        <f>Q555*H555</f>
        <v>0.0014549999999999997</v>
      </c>
      <c r="S555" s="212">
        <v>0</v>
      </c>
      <c r="T555" s="213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14" t="s">
        <v>223</v>
      </c>
      <c r="AT555" s="214" t="s">
        <v>140</v>
      </c>
      <c r="AU555" s="214" t="s">
        <v>146</v>
      </c>
      <c r="AY555" s="20" t="s">
        <v>137</v>
      </c>
      <c r="BE555" s="215">
        <f>IF(N555="základní",J555,0)</f>
        <v>0</v>
      </c>
      <c r="BF555" s="215">
        <f>IF(N555="snížená",J555,0)</f>
        <v>0</v>
      </c>
      <c r="BG555" s="215">
        <f>IF(N555="zákl. přenesená",J555,0)</f>
        <v>0</v>
      </c>
      <c r="BH555" s="215">
        <f>IF(N555="sníž. přenesená",J555,0)</f>
        <v>0</v>
      </c>
      <c r="BI555" s="215">
        <f>IF(N555="nulová",J555,0)</f>
        <v>0</v>
      </c>
      <c r="BJ555" s="20" t="s">
        <v>146</v>
      </c>
      <c r="BK555" s="215">
        <f>ROUND(I555*H555,2)</f>
        <v>0</v>
      </c>
      <c r="BL555" s="20" t="s">
        <v>223</v>
      </c>
      <c r="BM555" s="214" t="s">
        <v>1229</v>
      </c>
    </row>
    <row r="556" s="2" customFormat="1">
      <c r="A556" s="41"/>
      <c r="B556" s="42"/>
      <c r="C556" s="43"/>
      <c r="D556" s="216" t="s">
        <v>148</v>
      </c>
      <c r="E556" s="43"/>
      <c r="F556" s="217" t="s">
        <v>1230</v>
      </c>
      <c r="G556" s="43"/>
      <c r="H556" s="43"/>
      <c r="I556" s="218"/>
      <c r="J556" s="43"/>
      <c r="K556" s="43"/>
      <c r="L556" s="47"/>
      <c r="M556" s="219"/>
      <c r="N556" s="220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148</v>
      </c>
      <c r="AU556" s="20" t="s">
        <v>146</v>
      </c>
    </row>
    <row r="557" s="2" customFormat="1" ht="16.5" customHeight="1">
      <c r="A557" s="41"/>
      <c r="B557" s="42"/>
      <c r="C557" s="233" t="s">
        <v>1231</v>
      </c>
      <c r="D557" s="233" t="s">
        <v>157</v>
      </c>
      <c r="E557" s="234" t="s">
        <v>1232</v>
      </c>
      <c r="F557" s="235" t="s">
        <v>1233</v>
      </c>
      <c r="G557" s="236" t="s">
        <v>143</v>
      </c>
      <c r="H557" s="237">
        <v>5.335</v>
      </c>
      <c r="I557" s="238"/>
      <c r="J557" s="239">
        <f>ROUND(I557*H557,2)</f>
        <v>0</v>
      </c>
      <c r="K557" s="235" t="s">
        <v>144</v>
      </c>
      <c r="L557" s="240"/>
      <c r="M557" s="241" t="s">
        <v>19</v>
      </c>
      <c r="N557" s="242" t="s">
        <v>43</v>
      </c>
      <c r="O557" s="87"/>
      <c r="P557" s="212">
        <f>O557*H557</f>
        <v>0</v>
      </c>
      <c r="Q557" s="212">
        <v>0.00264</v>
      </c>
      <c r="R557" s="212">
        <f>Q557*H557</f>
        <v>0.0140844</v>
      </c>
      <c r="S557" s="212">
        <v>0</v>
      </c>
      <c r="T557" s="213">
        <f>S557*H557</f>
        <v>0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14" t="s">
        <v>304</v>
      </c>
      <c r="AT557" s="214" t="s">
        <v>157</v>
      </c>
      <c r="AU557" s="214" t="s">
        <v>146</v>
      </c>
      <c r="AY557" s="20" t="s">
        <v>137</v>
      </c>
      <c r="BE557" s="215">
        <f>IF(N557="základní",J557,0)</f>
        <v>0</v>
      </c>
      <c r="BF557" s="215">
        <f>IF(N557="snížená",J557,0)</f>
        <v>0</v>
      </c>
      <c r="BG557" s="215">
        <f>IF(N557="zákl. přenesená",J557,0)</f>
        <v>0</v>
      </c>
      <c r="BH557" s="215">
        <f>IF(N557="sníž. přenesená",J557,0)</f>
        <v>0</v>
      </c>
      <c r="BI557" s="215">
        <f>IF(N557="nulová",J557,0)</f>
        <v>0</v>
      </c>
      <c r="BJ557" s="20" t="s">
        <v>146</v>
      </c>
      <c r="BK557" s="215">
        <f>ROUND(I557*H557,2)</f>
        <v>0</v>
      </c>
      <c r="BL557" s="20" t="s">
        <v>223</v>
      </c>
      <c r="BM557" s="214" t="s">
        <v>1234</v>
      </c>
    </row>
    <row r="558" s="13" customFormat="1">
      <c r="A558" s="13"/>
      <c r="B558" s="221"/>
      <c r="C558" s="222"/>
      <c r="D558" s="223" t="s">
        <v>150</v>
      </c>
      <c r="E558" s="224" t="s">
        <v>19</v>
      </c>
      <c r="F558" s="225" t="s">
        <v>1235</v>
      </c>
      <c r="G558" s="222"/>
      <c r="H558" s="226">
        <v>5.335</v>
      </c>
      <c r="I558" s="227"/>
      <c r="J558" s="222"/>
      <c r="K558" s="222"/>
      <c r="L558" s="228"/>
      <c r="M558" s="229"/>
      <c r="N558" s="230"/>
      <c r="O558" s="230"/>
      <c r="P558" s="230"/>
      <c r="Q558" s="230"/>
      <c r="R558" s="230"/>
      <c r="S558" s="230"/>
      <c r="T558" s="23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2" t="s">
        <v>150</v>
      </c>
      <c r="AU558" s="232" t="s">
        <v>146</v>
      </c>
      <c r="AV558" s="13" t="s">
        <v>146</v>
      </c>
      <c r="AW558" s="13" t="s">
        <v>32</v>
      </c>
      <c r="AX558" s="13" t="s">
        <v>79</v>
      </c>
      <c r="AY558" s="232" t="s">
        <v>137</v>
      </c>
    </row>
    <row r="559" s="2" customFormat="1" ht="16.5" customHeight="1">
      <c r="A559" s="41"/>
      <c r="B559" s="42"/>
      <c r="C559" s="203" t="s">
        <v>1236</v>
      </c>
      <c r="D559" s="203" t="s">
        <v>140</v>
      </c>
      <c r="E559" s="204" t="s">
        <v>1237</v>
      </c>
      <c r="F559" s="205" t="s">
        <v>1238</v>
      </c>
      <c r="G559" s="206" t="s">
        <v>260</v>
      </c>
      <c r="H559" s="207">
        <v>2</v>
      </c>
      <c r="I559" s="208"/>
      <c r="J559" s="209">
        <f>ROUND(I559*H559,2)</f>
        <v>0</v>
      </c>
      <c r="K559" s="205" t="s">
        <v>144</v>
      </c>
      <c r="L559" s="47"/>
      <c r="M559" s="210" t="s">
        <v>19</v>
      </c>
      <c r="N559" s="211" t="s">
        <v>43</v>
      </c>
      <c r="O559" s="87"/>
      <c r="P559" s="212">
        <f>O559*H559</f>
        <v>0</v>
      </c>
      <c r="Q559" s="212">
        <v>2.0000000000000002E-05</v>
      </c>
      <c r="R559" s="212">
        <f>Q559*H559</f>
        <v>4.0000000000000003E-05</v>
      </c>
      <c r="S559" s="212">
        <v>0</v>
      </c>
      <c r="T559" s="213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14" t="s">
        <v>223</v>
      </c>
      <c r="AT559" s="214" t="s">
        <v>140</v>
      </c>
      <c r="AU559" s="214" t="s">
        <v>146</v>
      </c>
      <c r="AY559" s="20" t="s">
        <v>137</v>
      </c>
      <c r="BE559" s="215">
        <f>IF(N559="základní",J559,0)</f>
        <v>0</v>
      </c>
      <c r="BF559" s="215">
        <f>IF(N559="snížená",J559,0)</f>
        <v>0</v>
      </c>
      <c r="BG559" s="215">
        <f>IF(N559="zákl. přenesená",J559,0)</f>
        <v>0</v>
      </c>
      <c r="BH559" s="215">
        <f>IF(N559="sníž. přenesená",J559,0)</f>
        <v>0</v>
      </c>
      <c r="BI559" s="215">
        <f>IF(N559="nulová",J559,0)</f>
        <v>0</v>
      </c>
      <c r="BJ559" s="20" t="s">
        <v>146</v>
      </c>
      <c r="BK559" s="215">
        <f>ROUND(I559*H559,2)</f>
        <v>0</v>
      </c>
      <c r="BL559" s="20" t="s">
        <v>223</v>
      </c>
      <c r="BM559" s="214" t="s">
        <v>1239</v>
      </c>
    </row>
    <row r="560" s="2" customFormat="1">
      <c r="A560" s="41"/>
      <c r="B560" s="42"/>
      <c r="C560" s="43"/>
      <c r="D560" s="216" t="s">
        <v>148</v>
      </c>
      <c r="E560" s="43"/>
      <c r="F560" s="217" t="s">
        <v>1240</v>
      </c>
      <c r="G560" s="43"/>
      <c r="H560" s="43"/>
      <c r="I560" s="218"/>
      <c r="J560" s="43"/>
      <c r="K560" s="43"/>
      <c r="L560" s="47"/>
      <c r="M560" s="219"/>
      <c r="N560" s="220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148</v>
      </c>
      <c r="AU560" s="20" t="s">
        <v>146</v>
      </c>
    </row>
    <row r="561" s="2" customFormat="1" ht="16.5" customHeight="1">
      <c r="A561" s="41"/>
      <c r="B561" s="42"/>
      <c r="C561" s="203" t="s">
        <v>1241</v>
      </c>
      <c r="D561" s="203" t="s">
        <v>140</v>
      </c>
      <c r="E561" s="204" t="s">
        <v>1242</v>
      </c>
      <c r="F561" s="205" t="s">
        <v>1243</v>
      </c>
      <c r="G561" s="206" t="s">
        <v>260</v>
      </c>
      <c r="H561" s="207">
        <v>17.399999999999999</v>
      </c>
      <c r="I561" s="208"/>
      <c r="J561" s="209">
        <f>ROUND(I561*H561,2)</f>
        <v>0</v>
      </c>
      <c r="K561" s="205" t="s">
        <v>144</v>
      </c>
      <c r="L561" s="47"/>
      <c r="M561" s="210" t="s">
        <v>19</v>
      </c>
      <c r="N561" s="211" t="s">
        <v>43</v>
      </c>
      <c r="O561" s="87"/>
      <c r="P561" s="212">
        <f>O561*H561</f>
        <v>0</v>
      </c>
      <c r="Q561" s="212">
        <v>0</v>
      </c>
      <c r="R561" s="212">
        <f>Q561*H561</f>
        <v>0</v>
      </c>
      <c r="S561" s="212">
        <v>0.00029999999999999997</v>
      </c>
      <c r="T561" s="213">
        <f>S561*H561</f>
        <v>0.0052199999999999989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214" t="s">
        <v>223</v>
      </c>
      <c r="AT561" s="214" t="s">
        <v>140</v>
      </c>
      <c r="AU561" s="214" t="s">
        <v>146</v>
      </c>
      <c r="AY561" s="20" t="s">
        <v>137</v>
      </c>
      <c r="BE561" s="215">
        <f>IF(N561="základní",J561,0)</f>
        <v>0</v>
      </c>
      <c r="BF561" s="215">
        <f>IF(N561="snížená",J561,0)</f>
        <v>0</v>
      </c>
      <c r="BG561" s="215">
        <f>IF(N561="zákl. přenesená",J561,0)</f>
        <v>0</v>
      </c>
      <c r="BH561" s="215">
        <f>IF(N561="sníž. přenesená",J561,0)</f>
        <v>0</v>
      </c>
      <c r="BI561" s="215">
        <f>IF(N561="nulová",J561,0)</f>
        <v>0</v>
      </c>
      <c r="BJ561" s="20" t="s">
        <v>146</v>
      </c>
      <c r="BK561" s="215">
        <f>ROUND(I561*H561,2)</f>
        <v>0</v>
      </c>
      <c r="BL561" s="20" t="s">
        <v>223</v>
      </c>
      <c r="BM561" s="214" t="s">
        <v>1244</v>
      </c>
    </row>
    <row r="562" s="2" customFormat="1">
      <c r="A562" s="41"/>
      <c r="B562" s="42"/>
      <c r="C562" s="43"/>
      <c r="D562" s="216" t="s">
        <v>148</v>
      </c>
      <c r="E562" s="43"/>
      <c r="F562" s="217" t="s">
        <v>1245</v>
      </c>
      <c r="G562" s="43"/>
      <c r="H562" s="43"/>
      <c r="I562" s="218"/>
      <c r="J562" s="43"/>
      <c r="K562" s="43"/>
      <c r="L562" s="47"/>
      <c r="M562" s="219"/>
      <c r="N562" s="220"/>
      <c r="O562" s="87"/>
      <c r="P562" s="87"/>
      <c r="Q562" s="87"/>
      <c r="R562" s="87"/>
      <c r="S562" s="87"/>
      <c r="T562" s="88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T562" s="20" t="s">
        <v>148</v>
      </c>
      <c r="AU562" s="20" t="s">
        <v>146</v>
      </c>
    </row>
    <row r="563" s="2" customFormat="1" ht="16.5" customHeight="1">
      <c r="A563" s="41"/>
      <c r="B563" s="42"/>
      <c r="C563" s="203" t="s">
        <v>1246</v>
      </c>
      <c r="D563" s="203" t="s">
        <v>140</v>
      </c>
      <c r="E563" s="204" t="s">
        <v>1247</v>
      </c>
      <c r="F563" s="205" t="s">
        <v>1248</v>
      </c>
      <c r="G563" s="206" t="s">
        <v>260</v>
      </c>
      <c r="H563" s="207">
        <v>6.6600000000000001</v>
      </c>
      <c r="I563" s="208"/>
      <c r="J563" s="209">
        <f>ROUND(I563*H563,2)</f>
        <v>0</v>
      </c>
      <c r="K563" s="205" t="s">
        <v>144</v>
      </c>
      <c r="L563" s="47"/>
      <c r="M563" s="210" t="s">
        <v>19</v>
      </c>
      <c r="N563" s="211" t="s">
        <v>43</v>
      </c>
      <c r="O563" s="87"/>
      <c r="P563" s="212">
        <f>O563*H563</f>
        <v>0</v>
      </c>
      <c r="Q563" s="212">
        <v>1.0000000000000001E-05</v>
      </c>
      <c r="R563" s="212">
        <f>Q563*H563</f>
        <v>6.6600000000000006E-05</v>
      </c>
      <c r="S563" s="212">
        <v>0</v>
      </c>
      <c r="T563" s="213">
        <f>S563*H563</f>
        <v>0</v>
      </c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R563" s="214" t="s">
        <v>223</v>
      </c>
      <c r="AT563" s="214" t="s">
        <v>140</v>
      </c>
      <c r="AU563" s="214" t="s">
        <v>146</v>
      </c>
      <c r="AY563" s="20" t="s">
        <v>137</v>
      </c>
      <c r="BE563" s="215">
        <f>IF(N563="základní",J563,0)</f>
        <v>0</v>
      </c>
      <c r="BF563" s="215">
        <f>IF(N563="snížená",J563,0)</f>
        <v>0</v>
      </c>
      <c r="BG563" s="215">
        <f>IF(N563="zákl. přenesená",J563,0)</f>
        <v>0</v>
      </c>
      <c r="BH563" s="215">
        <f>IF(N563="sníž. přenesená",J563,0)</f>
        <v>0</v>
      </c>
      <c r="BI563" s="215">
        <f>IF(N563="nulová",J563,0)</f>
        <v>0</v>
      </c>
      <c r="BJ563" s="20" t="s">
        <v>146</v>
      </c>
      <c r="BK563" s="215">
        <f>ROUND(I563*H563,2)</f>
        <v>0</v>
      </c>
      <c r="BL563" s="20" t="s">
        <v>223</v>
      </c>
      <c r="BM563" s="214" t="s">
        <v>1249</v>
      </c>
    </row>
    <row r="564" s="2" customFormat="1">
      <c r="A564" s="41"/>
      <c r="B564" s="42"/>
      <c r="C564" s="43"/>
      <c r="D564" s="216" t="s">
        <v>148</v>
      </c>
      <c r="E564" s="43"/>
      <c r="F564" s="217" t="s">
        <v>1250</v>
      </c>
      <c r="G564" s="43"/>
      <c r="H564" s="43"/>
      <c r="I564" s="218"/>
      <c r="J564" s="43"/>
      <c r="K564" s="43"/>
      <c r="L564" s="47"/>
      <c r="M564" s="219"/>
      <c r="N564" s="220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148</v>
      </c>
      <c r="AU564" s="20" t="s">
        <v>146</v>
      </c>
    </row>
    <row r="565" s="2" customFormat="1" ht="16.5" customHeight="1">
      <c r="A565" s="41"/>
      <c r="B565" s="42"/>
      <c r="C565" s="233" t="s">
        <v>1251</v>
      </c>
      <c r="D565" s="233" t="s">
        <v>157</v>
      </c>
      <c r="E565" s="234" t="s">
        <v>1252</v>
      </c>
      <c r="F565" s="235" t="s">
        <v>1253</v>
      </c>
      <c r="G565" s="236" t="s">
        <v>260</v>
      </c>
      <c r="H565" s="237">
        <v>7.2599999999999998</v>
      </c>
      <c r="I565" s="238"/>
      <c r="J565" s="239">
        <f>ROUND(I565*H565,2)</f>
        <v>0</v>
      </c>
      <c r="K565" s="235" t="s">
        <v>144</v>
      </c>
      <c r="L565" s="240"/>
      <c r="M565" s="241" t="s">
        <v>19</v>
      </c>
      <c r="N565" s="242" t="s">
        <v>43</v>
      </c>
      <c r="O565" s="87"/>
      <c r="P565" s="212">
        <f>O565*H565</f>
        <v>0</v>
      </c>
      <c r="Q565" s="212">
        <v>0.00029999999999999997</v>
      </c>
      <c r="R565" s="212">
        <f>Q565*H565</f>
        <v>0.0021779999999999998</v>
      </c>
      <c r="S565" s="212">
        <v>0</v>
      </c>
      <c r="T565" s="213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14" t="s">
        <v>304</v>
      </c>
      <c r="AT565" s="214" t="s">
        <v>157</v>
      </c>
      <c r="AU565" s="214" t="s">
        <v>146</v>
      </c>
      <c r="AY565" s="20" t="s">
        <v>137</v>
      </c>
      <c r="BE565" s="215">
        <f>IF(N565="základní",J565,0)</f>
        <v>0</v>
      </c>
      <c r="BF565" s="215">
        <f>IF(N565="snížená",J565,0)</f>
        <v>0</v>
      </c>
      <c r="BG565" s="215">
        <f>IF(N565="zákl. přenesená",J565,0)</f>
        <v>0</v>
      </c>
      <c r="BH565" s="215">
        <f>IF(N565="sníž. přenesená",J565,0)</f>
        <v>0</v>
      </c>
      <c r="BI565" s="215">
        <f>IF(N565="nulová",J565,0)</f>
        <v>0</v>
      </c>
      <c r="BJ565" s="20" t="s">
        <v>146</v>
      </c>
      <c r="BK565" s="215">
        <f>ROUND(I565*H565,2)</f>
        <v>0</v>
      </c>
      <c r="BL565" s="20" t="s">
        <v>223</v>
      </c>
      <c r="BM565" s="214" t="s">
        <v>1254</v>
      </c>
    </row>
    <row r="566" s="13" customFormat="1">
      <c r="A566" s="13"/>
      <c r="B566" s="221"/>
      <c r="C566" s="222"/>
      <c r="D566" s="223" t="s">
        <v>150</v>
      </c>
      <c r="E566" s="224" t="s">
        <v>19</v>
      </c>
      <c r="F566" s="225" t="s">
        <v>1255</v>
      </c>
      <c r="G566" s="222"/>
      <c r="H566" s="226">
        <v>7.2599999999999998</v>
      </c>
      <c r="I566" s="227"/>
      <c r="J566" s="222"/>
      <c r="K566" s="222"/>
      <c r="L566" s="228"/>
      <c r="M566" s="229"/>
      <c r="N566" s="230"/>
      <c r="O566" s="230"/>
      <c r="P566" s="230"/>
      <c r="Q566" s="230"/>
      <c r="R566" s="230"/>
      <c r="S566" s="230"/>
      <c r="T566" s="23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2" t="s">
        <v>150</v>
      </c>
      <c r="AU566" s="232" t="s">
        <v>146</v>
      </c>
      <c r="AV566" s="13" t="s">
        <v>146</v>
      </c>
      <c r="AW566" s="13" t="s">
        <v>32</v>
      </c>
      <c r="AX566" s="13" t="s">
        <v>79</v>
      </c>
      <c r="AY566" s="232" t="s">
        <v>137</v>
      </c>
    </row>
    <row r="567" s="2" customFormat="1" ht="24.15" customHeight="1">
      <c r="A567" s="41"/>
      <c r="B567" s="42"/>
      <c r="C567" s="203" t="s">
        <v>1256</v>
      </c>
      <c r="D567" s="203" t="s">
        <v>140</v>
      </c>
      <c r="E567" s="204" t="s">
        <v>1257</v>
      </c>
      <c r="F567" s="205" t="s">
        <v>1258</v>
      </c>
      <c r="G567" s="206" t="s">
        <v>423</v>
      </c>
      <c r="H567" s="265"/>
      <c r="I567" s="208"/>
      <c r="J567" s="209">
        <f>ROUND(I567*H567,2)</f>
        <v>0</v>
      </c>
      <c r="K567" s="205" t="s">
        <v>144</v>
      </c>
      <c r="L567" s="47"/>
      <c r="M567" s="210" t="s">
        <v>19</v>
      </c>
      <c r="N567" s="211" t="s">
        <v>43</v>
      </c>
      <c r="O567" s="87"/>
      <c r="P567" s="212">
        <f>O567*H567</f>
        <v>0</v>
      </c>
      <c r="Q567" s="212">
        <v>0</v>
      </c>
      <c r="R567" s="212">
        <f>Q567*H567</f>
        <v>0</v>
      </c>
      <c r="S567" s="212">
        <v>0</v>
      </c>
      <c r="T567" s="213">
        <f>S567*H567</f>
        <v>0</v>
      </c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R567" s="214" t="s">
        <v>223</v>
      </c>
      <c r="AT567" s="214" t="s">
        <v>140</v>
      </c>
      <c r="AU567" s="214" t="s">
        <v>146</v>
      </c>
      <c r="AY567" s="20" t="s">
        <v>137</v>
      </c>
      <c r="BE567" s="215">
        <f>IF(N567="základní",J567,0)</f>
        <v>0</v>
      </c>
      <c r="BF567" s="215">
        <f>IF(N567="snížená",J567,0)</f>
        <v>0</v>
      </c>
      <c r="BG567" s="215">
        <f>IF(N567="zákl. přenesená",J567,0)</f>
        <v>0</v>
      </c>
      <c r="BH567" s="215">
        <f>IF(N567="sníž. přenesená",J567,0)</f>
        <v>0</v>
      </c>
      <c r="BI567" s="215">
        <f>IF(N567="nulová",J567,0)</f>
        <v>0</v>
      </c>
      <c r="BJ567" s="20" t="s">
        <v>146</v>
      </c>
      <c r="BK567" s="215">
        <f>ROUND(I567*H567,2)</f>
        <v>0</v>
      </c>
      <c r="BL567" s="20" t="s">
        <v>223</v>
      </c>
      <c r="BM567" s="214" t="s">
        <v>1259</v>
      </c>
    </row>
    <row r="568" s="2" customFormat="1">
      <c r="A568" s="41"/>
      <c r="B568" s="42"/>
      <c r="C568" s="43"/>
      <c r="D568" s="216" t="s">
        <v>148</v>
      </c>
      <c r="E568" s="43"/>
      <c r="F568" s="217" t="s">
        <v>1260</v>
      </c>
      <c r="G568" s="43"/>
      <c r="H568" s="43"/>
      <c r="I568" s="218"/>
      <c r="J568" s="43"/>
      <c r="K568" s="43"/>
      <c r="L568" s="47"/>
      <c r="M568" s="219"/>
      <c r="N568" s="220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148</v>
      </c>
      <c r="AU568" s="20" t="s">
        <v>146</v>
      </c>
    </row>
    <row r="569" s="12" customFormat="1" ht="22.8" customHeight="1">
      <c r="A569" s="12"/>
      <c r="B569" s="187"/>
      <c r="C569" s="188"/>
      <c r="D569" s="189" t="s">
        <v>70</v>
      </c>
      <c r="E569" s="201" t="s">
        <v>1261</v>
      </c>
      <c r="F569" s="201" t="s">
        <v>1262</v>
      </c>
      <c r="G569" s="188"/>
      <c r="H569" s="188"/>
      <c r="I569" s="191"/>
      <c r="J569" s="202">
        <f>BK569</f>
        <v>0</v>
      </c>
      <c r="K569" s="188"/>
      <c r="L569" s="193"/>
      <c r="M569" s="194"/>
      <c r="N569" s="195"/>
      <c r="O569" s="195"/>
      <c r="P569" s="196">
        <f>SUM(P570:P593)</f>
        <v>0</v>
      </c>
      <c r="Q569" s="195"/>
      <c r="R569" s="196">
        <f>SUM(R570:R593)</f>
        <v>0.55607000000000006</v>
      </c>
      <c r="S569" s="195"/>
      <c r="T569" s="197">
        <f>SUM(T570:T593)</f>
        <v>2.2260300000000002</v>
      </c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198" t="s">
        <v>146</v>
      </c>
      <c r="AT569" s="199" t="s">
        <v>70</v>
      </c>
      <c r="AU569" s="199" t="s">
        <v>79</v>
      </c>
      <c r="AY569" s="198" t="s">
        <v>137</v>
      </c>
      <c r="BK569" s="200">
        <f>SUM(BK570:BK593)</f>
        <v>0</v>
      </c>
    </row>
    <row r="570" s="2" customFormat="1" ht="16.5" customHeight="1">
      <c r="A570" s="41"/>
      <c r="B570" s="42"/>
      <c r="C570" s="203" t="s">
        <v>1263</v>
      </c>
      <c r="D570" s="203" t="s">
        <v>140</v>
      </c>
      <c r="E570" s="204" t="s">
        <v>1264</v>
      </c>
      <c r="F570" s="205" t="s">
        <v>1265</v>
      </c>
      <c r="G570" s="206" t="s">
        <v>143</v>
      </c>
      <c r="H570" s="207">
        <v>27.300000000000001</v>
      </c>
      <c r="I570" s="208"/>
      <c r="J570" s="209">
        <f>ROUND(I570*H570,2)</f>
        <v>0</v>
      </c>
      <c r="K570" s="205" t="s">
        <v>144</v>
      </c>
      <c r="L570" s="47"/>
      <c r="M570" s="210" t="s">
        <v>19</v>
      </c>
      <c r="N570" s="211" t="s">
        <v>43</v>
      </c>
      <c r="O570" s="87"/>
      <c r="P570" s="212">
        <f>O570*H570</f>
        <v>0</v>
      </c>
      <c r="Q570" s="212">
        <v>0</v>
      </c>
      <c r="R570" s="212">
        <f>Q570*H570</f>
        <v>0</v>
      </c>
      <c r="S570" s="212">
        <v>0.081500000000000003</v>
      </c>
      <c r="T570" s="213">
        <f>S570*H570</f>
        <v>2.2249500000000002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14" t="s">
        <v>223</v>
      </c>
      <c r="AT570" s="214" t="s">
        <v>140</v>
      </c>
      <c r="AU570" s="214" t="s">
        <v>146</v>
      </c>
      <c r="AY570" s="20" t="s">
        <v>137</v>
      </c>
      <c r="BE570" s="215">
        <f>IF(N570="základní",J570,0)</f>
        <v>0</v>
      </c>
      <c r="BF570" s="215">
        <f>IF(N570="snížená",J570,0)</f>
        <v>0</v>
      </c>
      <c r="BG570" s="215">
        <f>IF(N570="zákl. přenesená",J570,0)</f>
        <v>0</v>
      </c>
      <c r="BH570" s="215">
        <f>IF(N570="sníž. přenesená",J570,0)</f>
        <v>0</v>
      </c>
      <c r="BI570" s="215">
        <f>IF(N570="nulová",J570,0)</f>
        <v>0</v>
      </c>
      <c r="BJ570" s="20" t="s">
        <v>146</v>
      </c>
      <c r="BK570" s="215">
        <f>ROUND(I570*H570,2)</f>
        <v>0</v>
      </c>
      <c r="BL570" s="20" t="s">
        <v>223</v>
      </c>
      <c r="BM570" s="214" t="s">
        <v>1266</v>
      </c>
    </row>
    <row r="571" s="2" customFormat="1">
      <c r="A571" s="41"/>
      <c r="B571" s="42"/>
      <c r="C571" s="43"/>
      <c r="D571" s="216" t="s">
        <v>148</v>
      </c>
      <c r="E571" s="43"/>
      <c r="F571" s="217" t="s">
        <v>1267</v>
      </c>
      <c r="G571" s="43"/>
      <c r="H571" s="43"/>
      <c r="I571" s="218"/>
      <c r="J571" s="43"/>
      <c r="K571" s="43"/>
      <c r="L571" s="47"/>
      <c r="M571" s="219"/>
      <c r="N571" s="220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148</v>
      </c>
      <c r="AU571" s="20" t="s">
        <v>146</v>
      </c>
    </row>
    <row r="572" s="2" customFormat="1" ht="16.5" customHeight="1">
      <c r="A572" s="41"/>
      <c r="B572" s="42"/>
      <c r="C572" s="203" t="s">
        <v>1268</v>
      </c>
      <c r="D572" s="203" t="s">
        <v>140</v>
      </c>
      <c r="E572" s="204" t="s">
        <v>1269</v>
      </c>
      <c r="F572" s="205" t="s">
        <v>1270</v>
      </c>
      <c r="G572" s="206" t="s">
        <v>143</v>
      </c>
      <c r="H572" s="207">
        <v>27.300000000000001</v>
      </c>
      <c r="I572" s="208"/>
      <c r="J572" s="209">
        <f>ROUND(I572*H572,2)</f>
        <v>0</v>
      </c>
      <c r="K572" s="205" t="s">
        <v>144</v>
      </c>
      <c r="L572" s="47"/>
      <c r="M572" s="210" t="s">
        <v>19</v>
      </c>
      <c r="N572" s="211" t="s">
        <v>43</v>
      </c>
      <c r="O572" s="87"/>
      <c r="P572" s="212">
        <f>O572*H572</f>
        <v>0</v>
      </c>
      <c r="Q572" s="212">
        <v>0.00029999999999999997</v>
      </c>
      <c r="R572" s="212">
        <f>Q572*H572</f>
        <v>0.0081899999999999994</v>
      </c>
      <c r="S572" s="212">
        <v>0</v>
      </c>
      <c r="T572" s="213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14" t="s">
        <v>223</v>
      </c>
      <c r="AT572" s="214" t="s">
        <v>140</v>
      </c>
      <c r="AU572" s="214" t="s">
        <v>146</v>
      </c>
      <c r="AY572" s="20" t="s">
        <v>137</v>
      </c>
      <c r="BE572" s="215">
        <f>IF(N572="základní",J572,0)</f>
        <v>0</v>
      </c>
      <c r="BF572" s="215">
        <f>IF(N572="snížená",J572,0)</f>
        <v>0</v>
      </c>
      <c r="BG572" s="215">
        <f>IF(N572="zákl. přenesená",J572,0)</f>
        <v>0</v>
      </c>
      <c r="BH572" s="215">
        <f>IF(N572="sníž. přenesená",J572,0)</f>
        <v>0</v>
      </c>
      <c r="BI572" s="215">
        <f>IF(N572="nulová",J572,0)</f>
        <v>0</v>
      </c>
      <c r="BJ572" s="20" t="s">
        <v>146</v>
      </c>
      <c r="BK572" s="215">
        <f>ROUND(I572*H572,2)</f>
        <v>0</v>
      </c>
      <c r="BL572" s="20" t="s">
        <v>223</v>
      </c>
      <c r="BM572" s="214" t="s">
        <v>1271</v>
      </c>
    </row>
    <row r="573" s="2" customFormat="1">
      <c r="A573" s="41"/>
      <c r="B573" s="42"/>
      <c r="C573" s="43"/>
      <c r="D573" s="216" t="s">
        <v>148</v>
      </c>
      <c r="E573" s="43"/>
      <c r="F573" s="217" t="s">
        <v>1272</v>
      </c>
      <c r="G573" s="43"/>
      <c r="H573" s="43"/>
      <c r="I573" s="218"/>
      <c r="J573" s="43"/>
      <c r="K573" s="43"/>
      <c r="L573" s="47"/>
      <c r="M573" s="219"/>
      <c r="N573" s="220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148</v>
      </c>
      <c r="AU573" s="20" t="s">
        <v>146</v>
      </c>
    </row>
    <row r="574" s="2" customFormat="1" ht="21.75" customHeight="1">
      <c r="A574" s="41"/>
      <c r="B574" s="42"/>
      <c r="C574" s="203" t="s">
        <v>1273</v>
      </c>
      <c r="D574" s="203" t="s">
        <v>140</v>
      </c>
      <c r="E574" s="204" t="s">
        <v>1274</v>
      </c>
      <c r="F574" s="205" t="s">
        <v>1275</v>
      </c>
      <c r="G574" s="206" t="s">
        <v>143</v>
      </c>
      <c r="H574" s="207">
        <v>27.300000000000001</v>
      </c>
      <c r="I574" s="208"/>
      <c r="J574" s="209">
        <f>ROUND(I574*H574,2)</f>
        <v>0</v>
      </c>
      <c r="K574" s="205" t="s">
        <v>144</v>
      </c>
      <c r="L574" s="47"/>
      <c r="M574" s="210" t="s">
        <v>19</v>
      </c>
      <c r="N574" s="211" t="s">
        <v>43</v>
      </c>
      <c r="O574" s="87"/>
      <c r="P574" s="212">
        <f>O574*H574</f>
        <v>0</v>
      </c>
      <c r="Q574" s="212">
        <v>0.0053</v>
      </c>
      <c r="R574" s="212">
        <f>Q574*H574</f>
        <v>0.14469000000000001</v>
      </c>
      <c r="S574" s="212">
        <v>0</v>
      </c>
      <c r="T574" s="213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14" t="s">
        <v>223</v>
      </c>
      <c r="AT574" s="214" t="s">
        <v>140</v>
      </c>
      <c r="AU574" s="214" t="s">
        <v>146</v>
      </c>
      <c r="AY574" s="20" t="s">
        <v>137</v>
      </c>
      <c r="BE574" s="215">
        <f>IF(N574="základní",J574,0)</f>
        <v>0</v>
      </c>
      <c r="BF574" s="215">
        <f>IF(N574="snížená",J574,0)</f>
        <v>0</v>
      </c>
      <c r="BG574" s="215">
        <f>IF(N574="zákl. přenesená",J574,0)</f>
        <v>0</v>
      </c>
      <c r="BH574" s="215">
        <f>IF(N574="sníž. přenesená",J574,0)</f>
        <v>0</v>
      </c>
      <c r="BI574" s="215">
        <f>IF(N574="nulová",J574,0)</f>
        <v>0</v>
      </c>
      <c r="BJ574" s="20" t="s">
        <v>146</v>
      </c>
      <c r="BK574" s="215">
        <f>ROUND(I574*H574,2)</f>
        <v>0</v>
      </c>
      <c r="BL574" s="20" t="s">
        <v>223</v>
      </c>
      <c r="BM574" s="214" t="s">
        <v>1276</v>
      </c>
    </row>
    <row r="575" s="2" customFormat="1">
      <c r="A575" s="41"/>
      <c r="B575" s="42"/>
      <c r="C575" s="43"/>
      <c r="D575" s="216" t="s">
        <v>148</v>
      </c>
      <c r="E575" s="43"/>
      <c r="F575" s="217" t="s">
        <v>1277</v>
      </c>
      <c r="G575" s="43"/>
      <c r="H575" s="43"/>
      <c r="I575" s="218"/>
      <c r="J575" s="43"/>
      <c r="K575" s="43"/>
      <c r="L575" s="47"/>
      <c r="M575" s="219"/>
      <c r="N575" s="220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148</v>
      </c>
      <c r="AU575" s="20" t="s">
        <v>146</v>
      </c>
    </row>
    <row r="576" s="2" customFormat="1" ht="16.5" customHeight="1">
      <c r="A576" s="41"/>
      <c r="B576" s="42"/>
      <c r="C576" s="233" t="s">
        <v>1278</v>
      </c>
      <c r="D576" s="233" t="s">
        <v>157</v>
      </c>
      <c r="E576" s="234" t="s">
        <v>1279</v>
      </c>
      <c r="F576" s="235" t="s">
        <v>1280</v>
      </c>
      <c r="G576" s="236" t="s">
        <v>143</v>
      </c>
      <c r="H576" s="237">
        <v>30.030000000000001</v>
      </c>
      <c r="I576" s="238"/>
      <c r="J576" s="239">
        <f>ROUND(I576*H576,2)</f>
        <v>0</v>
      </c>
      <c r="K576" s="235" t="s">
        <v>19</v>
      </c>
      <c r="L576" s="240"/>
      <c r="M576" s="241" t="s">
        <v>19</v>
      </c>
      <c r="N576" s="242" t="s">
        <v>43</v>
      </c>
      <c r="O576" s="87"/>
      <c r="P576" s="212">
        <f>O576*H576</f>
        <v>0</v>
      </c>
      <c r="Q576" s="212">
        <v>0.0129</v>
      </c>
      <c r="R576" s="212">
        <f>Q576*H576</f>
        <v>0.38738700000000004</v>
      </c>
      <c r="S576" s="212">
        <v>0</v>
      </c>
      <c r="T576" s="213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14" t="s">
        <v>304</v>
      </c>
      <c r="AT576" s="214" t="s">
        <v>157</v>
      </c>
      <c r="AU576" s="214" t="s">
        <v>146</v>
      </c>
      <c r="AY576" s="20" t="s">
        <v>137</v>
      </c>
      <c r="BE576" s="215">
        <f>IF(N576="základní",J576,0)</f>
        <v>0</v>
      </c>
      <c r="BF576" s="215">
        <f>IF(N576="snížená",J576,0)</f>
        <v>0</v>
      </c>
      <c r="BG576" s="215">
        <f>IF(N576="zákl. přenesená",J576,0)</f>
        <v>0</v>
      </c>
      <c r="BH576" s="215">
        <f>IF(N576="sníž. přenesená",J576,0)</f>
        <v>0</v>
      </c>
      <c r="BI576" s="215">
        <f>IF(N576="nulová",J576,0)</f>
        <v>0</v>
      </c>
      <c r="BJ576" s="20" t="s">
        <v>146</v>
      </c>
      <c r="BK576" s="215">
        <f>ROUND(I576*H576,2)</f>
        <v>0</v>
      </c>
      <c r="BL576" s="20" t="s">
        <v>223</v>
      </c>
      <c r="BM576" s="214" t="s">
        <v>1281</v>
      </c>
    </row>
    <row r="577" s="13" customFormat="1">
      <c r="A577" s="13"/>
      <c r="B577" s="221"/>
      <c r="C577" s="222"/>
      <c r="D577" s="223" t="s">
        <v>150</v>
      </c>
      <c r="E577" s="224" t="s">
        <v>19</v>
      </c>
      <c r="F577" s="225" t="s">
        <v>1282</v>
      </c>
      <c r="G577" s="222"/>
      <c r="H577" s="226">
        <v>30.030000000000001</v>
      </c>
      <c r="I577" s="227"/>
      <c r="J577" s="222"/>
      <c r="K577" s="222"/>
      <c r="L577" s="228"/>
      <c r="M577" s="229"/>
      <c r="N577" s="230"/>
      <c r="O577" s="230"/>
      <c r="P577" s="230"/>
      <c r="Q577" s="230"/>
      <c r="R577" s="230"/>
      <c r="S577" s="230"/>
      <c r="T577" s="231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2" t="s">
        <v>150</v>
      </c>
      <c r="AU577" s="232" t="s">
        <v>146</v>
      </c>
      <c r="AV577" s="13" t="s">
        <v>146</v>
      </c>
      <c r="AW577" s="13" t="s">
        <v>32</v>
      </c>
      <c r="AX577" s="13" t="s">
        <v>79</v>
      </c>
      <c r="AY577" s="232" t="s">
        <v>137</v>
      </c>
    </row>
    <row r="578" s="2" customFormat="1" ht="21.75" customHeight="1">
      <c r="A578" s="41"/>
      <c r="B578" s="42"/>
      <c r="C578" s="203" t="s">
        <v>1283</v>
      </c>
      <c r="D578" s="203" t="s">
        <v>140</v>
      </c>
      <c r="E578" s="204" t="s">
        <v>1284</v>
      </c>
      <c r="F578" s="205" t="s">
        <v>1285</v>
      </c>
      <c r="G578" s="206" t="s">
        <v>143</v>
      </c>
      <c r="H578" s="207">
        <v>27.300000000000001</v>
      </c>
      <c r="I578" s="208"/>
      <c r="J578" s="209">
        <f>ROUND(I578*H578,2)</f>
        <v>0</v>
      </c>
      <c r="K578" s="205" t="s">
        <v>19</v>
      </c>
      <c r="L578" s="47"/>
      <c r="M578" s="210" t="s">
        <v>19</v>
      </c>
      <c r="N578" s="211" t="s">
        <v>43</v>
      </c>
      <c r="O578" s="87"/>
      <c r="P578" s="212">
        <f>O578*H578</f>
        <v>0</v>
      </c>
      <c r="Q578" s="212">
        <v>0</v>
      </c>
      <c r="R578" s="212">
        <f>Q578*H578</f>
        <v>0</v>
      </c>
      <c r="S578" s="212">
        <v>0</v>
      </c>
      <c r="T578" s="213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14" t="s">
        <v>223</v>
      </c>
      <c r="AT578" s="214" t="s">
        <v>140</v>
      </c>
      <c r="AU578" s="214" t="s">
        <v>146</v>
      </c>
      <c r="AY578" s="20" t="s">
        <v>137</v>
      </c>
      <c r="BE578" s="215">
        <f>IF(N578="základní",J578,0)</f>
        <v>0</v>
      </c>
      <c r="BF578" s="215">
        <f>IF(N578="snížená",J578,0)</f>
        <v>0</v>
      </c>
      <c r="BG578" s="215">
        <f>IF(N578="zákl. přenesená",J578,0)</f>
        <v>0</v>
      </c>
      <c r="BH578" s="215">
        <f>IF(N578="sníž. přenesená",J578,0)</f>
        <v>0</v>
      </c>
      <c r="BI578" s="215">
        <f>IF(N578="nulová",J578,0)</f>
        <v>0</v>
      </c>
      <c r="BJ578" s="20" t="s">
        <v>146</v>
      </c>
      <c r="BK578" s="215">
        <f>ROUND(I578*H578,2)</f>
        <v>0</v>
      </c>
      <c r="BL578" s="20" t="s">
        <v>223</v>
      </c>
      <c r="BM578" s="214" t="s">
        <v>1286</v>
      </c>
    </row>
    <row r="579" s="2" customFormat="1" ht="21.75" customHeight="1">
      <c r="A579" s="41"/>
      <c r="B579" s="42"/>
      <c r="C579" s="203" t="s">
        <v>1287</v>
      </c>
      <c r="D579" s="203" t="s">
        <v>140</v>
      </c>
      <c r="E579" s="204" t="s">
        <v>1288</v>
      </c>
      <c r="F579" s="205" t="s">
        <v>1289</v>
      </c>
      <c r="G579" s="206" t="s">
        <v>143</v>
      </c>
      <c r="H579" s="207">
        <v>24.300000000000001</v>
      </c>
      <c r="I579" s="208"/>
      <c r="J579" s="209">
        <f>ROUND(I579*H579,2)</f>
        <v>0</v>
      </c>
      <c r="K579" s="205" t="s">
        <v>19</v>
      </c>
      <c r="L579" s="47"/>
      <c r="M579" s="210" t="s">
        <v>19</v>
      </c>
      <c r="N579" s="211" t="s">
        <v>43</v>
      </c>
      <c r="O579" s="87"/>
      <c r="P579" s="212">
        <f>O579*H579</f>
        <v>0</v>
      </c>
      <c r="Q579" s="212">
        <v>0</v>
      </c>
      <c r="R579" s="212">
        <f>Q579*H579</f>
        <v>0</v>
      </c>
      <c r="S579" s="212">
        <v>0</v>
      </c>
      <c r="T579" s="213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14" t="s">
        <v>223</v>
      </c>
      <c r="AT579" s="214" t="s">
        <v>140</v>
      </c>
      <c r="AU579" s="214" t="s">
        <v>146</v>
      </c>
      <c r="AY579" s="20" t="s">
        <v>137</v>
      </c>
      <c r="BE579" s="215">
        <f>IF(N579="základní",J579,0)</f>
        <v>0</v>
      </c>
      <c r="BF579" s="215">
        <f>IF(N579="snížená",J579,0)</f>
        <v>0</v>
      </c>
      <c r="BG579" s="215">
        <f>IF(N579="zákl. přenesená",J579,0)</f>
        <v>0</v>
      </c>
      <c r="BH579" s="215">
        <f>IF(N579="sníž. přenesená",J579,0)</f>
        <v>0</v>
      </c>
      <c r="BI579" s="215">
        <f>IF(N579="nulová",J579,0)</f>
        <v>0</v>
      </c>
      <c r="BJ579" s="20" t="s">
        <v>146</v>
      </c>
      <c r="BK579" s="215">
        <f>ROUND(I579*H579,2)</f>
        <v>0</v>
      </c>
      <c r="BL579" s="20" t="s">
        <v>223</v>
      </c>
      <c r="BM579" s="214" t="s">
        <v>1290</v>
      </c>
    </row>
    <row r="580" s="2" customFormat="1" ht="16.5" customHeight="1">
      <c r="A580" s="41"/>
      <c r="B580" s="42"/>
      <c r="C580" s="203" t="s">
        <v>1291</v>
      </c>
      <c r="D580" s="203" t="s">
        <v>140</v>
      </c>
      <c r="E580" s="204" t="s">
        <v>1292</v>
      </c>
      <c r="F580" s="205" t="s">
        <v>1293</v>
      </c>
      <c r="G580" s="206" t="s">
        <v>154</v>
      </c>
      <c r="H580" s="207">
        <v>3</v>
      </c>
      <c r="I580" s="208"/>
      <c r="J580" s="209">
        <f>ROUND(I580*H580,2)</f>
        <v>0</v>
      </c>
      <c r="K580" s="205" t="s">
        <v>144</v>
      </c>
      <c r="L580" s="47"/>
      <c r="M580" s="210" t="s">
        <v>19</v>
      </c>
      <c r="N580" s="211" t="s">
        <v>43</v>
      </c>
      <c r="O580" s="87"/>
      <c r="P580" s="212">
        <f>O580*H580</f>
        <v>0</v>
      </c>
      <c r="Q580" s="212">
        <v>0</v>
      </c>
      <c r="R580" s="212">
        <f>Q580*H580</f>
        <v>0</v>
      </c>
      <c r="S580" s="212">
        <v>0.00036000000000000002</v>
      </c>
      <c r="T580" s="213">
        <f>S580*H580</f>
        <v>0.00108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14" t="s">
        <v>223</v>
      </c>
      <c r="AT580" s="214" t="s">
        <v>140</v>
      </c>
      <c r="AU580" s="214" t="s">
        <v>146</v>
      </c>
      <c r="AY580" s="20" t="s">
        <v>137</v>
      </c>
      <c r="BE580" s="215">
        <f>IF(N580="základní",J580,0)</f>
        <v>0</v>
      </c>
      <c r="BF580" s="215">
        <f>IF(N580="snížená",J580,0)</f>
        <v>0</v>
      </c>
      <c r="BG580" s="215">
        <f>IF(N580="zákl. přenesená",J580,0)</f>
        <v>0</v>
      </c>
      <c r="BH580" s="215">
        <f>IF(N580="sníž. přenesená",J580,0)</f>
        <v>0</v>
      </c>
      <c r="BI580" s="215">
        <f>IF(N580="nulová",J580,0)</f>
        <v>0</v>
      </c>
      <c r="BJ580" s="20" t="s">
        <v>146</v>
      </c>
      <c r="BK580" s="215">
        <f>ROUND(I580*H580,2)</f>
        <v>0</v>
      </c>
      <c r="BL580" s="20" t="s">
        <v>223</v>
      </c>
      <c r="BM580" s="214" t="s">
        <v>1294</v>
      </c>
    </row>
    <row r="581" s="2" customFormat="1">
      <c r="A581" s="41"/>
      <c r="B581" s="42"/>
      <c r="C581" s="43"/>
      <c r="D581" s="216" t="s">
        <v>148</v>
      </c>
      <c r="E581" s="43"/>
      <c r="F581" s="217" t="s">
        <v>1295</v>
      </c>
      <c r="G581" s="43"/>
      <c r="H581" s="43"/>
      <c r="I581" s="218"/>
      <c r="J581" s="43"/>
      <c r="K581" s="43"/>
      <c r="L581" s="47"/>
      <c r="M581" s="219"/>
      <c r="N581" s="220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148</v>
      </c>
      <c r="AU581" s="20" t="s">
        <v>146</v>
      </c>
    </row>
    <row r="582" s="2" customFormat="1" ht="16.5" customHeight="1">
      <c r="A582" s="41"/>
      <c r="B582" s="42"/>
      <c r="C582" s="203" t="s">
        <v>1296</v>
      </c>
      <c r="D582" s="203" t="s">
        <v>140</v>
      </c>
      <c r="E582" s="204" t="s">
        <v>1297</v>
      </c>
      <c r="F582" s="205" t="s">
        <v>1298</v>
      </c>
      <c r="G582" s="206" t="s">
        <v>260</v>
      </c>
      <c r="H582" s="207">
        <v>14</v>
      </c>
      <c r="I582" s="208"/>
      <c r="J582" s="209">
        <f>ROUND(I582*H582,2)</f>
        <v>0</v>
      </c>
      <c r="K582" s="205" t="s">
        <v>19</v>
      </c>
      <c r="L582" s="47"/>
      <c r="M582" s="210" t="s">
        <v>19</v>
      </c>
      <c r="N582" s="211" t="s">
        <v>43</v>
      </c>
      <c r="O582" s="87"/>
      <c r="P582" s="212">
        <f>O582*H582</f>
        <v>0</v>
      </c>
      <c r="Q582" s="212">
        <v>0.00055000000000000003</v>
      </c>
      <c r="R582" s="212">
        <f>Q582*H582</f>
        <v>0.0077000000000000002</v>
      </c>
      <c r="S582" s="212">
        <v>0</v>
      </c>
      <c r="T582" s="213">
        <f>S582*H582</f>
        <v>0</v>
      </c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R582" s="214" t="s">
        <v>223</v>
      </c>
      <c r="AT582" s="214" t="s">
        <v>140</v>
      </c>
      <c r="AU582" s="214" t="s">
        <v>146</v>
      </c>
      <c r="AY582" s="20" t="s">
        <v>137</v>
      </c>
      <c r="BE582" s="215">
        <f>IF(N582="základní",J582,0)</f>
        <v>0</v>
      </c>
      <c r="BF582" s="215">
        <f>IF(N582="snížená",J582,0)</f>
        <v>0</v>
      </c>
      <c r="BG582" s="215">
        <f>IF(N582="zákl. přenesená",J582,0)</f>
        <v>0</v>
      </c>
      <c r="BH582" s="215">
        <f>IF(N582="sníž. přenesená",J582,0)</f>
        <v>0</v>
      </c>
      <c r="BI582" s="215">
        <f>IF(N582="nulová",J582,0)</f>
        <v>0</v>
      </c>
      <c r="BJ582" s="20" t="s">
        <v>146</v>
      </c>
      <c r="BK582" s="215">
        <f>ROUND(I582*H582,2)</f>
        <v>0</v>
      </c>
      <c r="BL582" s="20" t="s">
        <v>223</v>
      </c>
      <c r="BM582" s="214" t="s">
        <v>1299</v>
      </c>
    </row>
    <row r="583" s="2" customFormat="1" ht="16.5" customHeight="1">
      <c r="A583" s="41"/>
      <c r="B583" s="42"/>
      <c r="C583" s="203" t="s">
        <v>1300</v>
      </c>
      <c r="D583" s="203" t="s">
        <v>140</v>
      </c>
      <c r="E583" s="204" t="s">
        <v>1301</v>
      </c>
      <c r="F583" s="205" t="s">
        <v>1302</v>
      </c>
      <c r="G583" s="206" t="s">
        <v>260</v>
      </c>
      <c r="H583" s="207">
        <v>11</v>
      </c>
      <c r="I583" s="208"/>
      <c r="J583" s="209">
        <f>ROUND(I583*H583,2)</f>
        <v>0</v>
      </c>
      <c r="K583" s="205" t="s">
        <v>19</v>
      </c>
      <c r="L583" s="47"/>
      <c r="M583" s="210" t="s">
        <v>19</v>
      </c>
      <c r="N583" s="211" t="s">
        <v>43</v>
      </c>
      <c r="O583" s="87"/>
      <c r="P583" s="212">
        <f>O583*H583</f>
        <v>0</v>
      </c>
      <c r="Q583" s="212">
        <v>0.00050000000000000001</v>
      </c>
      <c r="R583" s="212">
        <f>Q583*H583</f>
        <v>0.0054999999999999997</v>
      </c>
      <c r="S583" s="212">
        <v>0</v>
      </c>
      <c r="T583" s="213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14" t="s">
        <v>223</v>
      </c>
      <c r="AT583" s="214" t="s">
        <v>140</v>
      </c>
      <c r="AU583" s="214" t="s">
        <v>146</v>
      </c>
      <c r="AY583" s="20" t="s">
        <v>137</v>
      </c>
      <c r="BE583" s="215">
        <f>IF(N583="základní",J583,0)</f>
        <v>0</v>
      </c>
      <c r="BF583" s="215">
        <f>IF(N583="snížená",J583,0)</f>
        <v>0</v>
      </c>
      <c r="BG583" s="215">
        <f>IF(N583="zákl. přenesená",J583,0)</f>
        <v>0</v>
      </c>
      <c r="BH583" s="215">
        <f>IF(N583="sníž. přenesená",J583,0)</f>
        <v>0</v>
      </c>
      <c r="BI583" s="215">
        <f>IF(N583="nulová",J583,0)</f>
        <v>0</v>
      </c>
      <c r="BJ583" s="20" t="s">
        <v>146</v>
      </c>
      <c r="BK583" s="215">
        <f>ROUND(I583*H583,2)</f>
        <v>0</v>
      </c>
      <c r="BL583" s="20" t="s">
        <v>223</v>
      </c>
      <c r="BM583" s="214" t="s">
        <v>1303</v>
      </c>
    </row>
    <row r="584" s="2" customFormat="1" ht="16.5" customHeight="1">
      <c r="A584" s="41"/>
      <c r="B584" s="42"/>
      <c r="C584" s="203" t="s">
        <v>1304</v>
      </c>
      <c r="D584" s="203" t="s">
        <v>140</v>
      </c>
      <c r="E584" s="204" t="s">
        <v>1305</v>
      </c>
      <c r="F584" s="205" t="s">
        <v>1306</v>
      </c>
      <c r="G584" s="206" t="s">
        <v>154</v>
      </c>
      <c r="H584" s="207">
        <v>2</v>
      </c>
      <c r="I584" s="208"/>
      <c r="J584" s="209">
        <f>ROUND(I584*H584,2)</f>
        <v>0</v>
      </c>
      <c r="K584" s="205" t="s">
        <v>144</v>
      </c>
      <c r="L584" s="47"/>
      <c r="M584" s="210" t="s">
        <v>19</v>
      </c>
      <c r="N584" s="211" t="s">
        <v>43</v>
      </c>
      <c r="O584" s="87"/>
      <c r="P584" s="212">
        <f>O584*H584</f>
        <v>0</v>
      </c>
      <c r="Q584" s="212">
        <v>0.00020000000000000001</v>
      </c>
      <c r="R584" s="212">
        <f>Q584*H584</f>
        <v>0.00040000000000000002</v>
      </c>
      <c r="S584" s="212">
        <v>0</v>
      </c>
      <c r="T584" s="213">
        <f>S584*H584</f>
        <v>0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14" t="s">
        <v>223</v>
      </c>
      <c r="AT584" s="214" t="s">
        <v>140</v>
      </c>
      <c r="AU584" s="214" t="s">
        <v>146</v>
      </c>
      <c r="AY584" s="20" t="s">
        <v>137</v>
      </c>
      <c r="BE584" s="215">
        <f>IF(N584="základní",J584,0)</f>
        <v>0</v>
      </c>
      <c r="BF584" s="215">
        <f>IF(N584="snížená",J584,0)</f>
        <v>0</v>
      </c>
      <c r="BG584" s="215">
        <f>IF(N584="zákl. přenesená",J584,0)</f>
        <v>0</v>
      </c>
      <c r="BH584" s="215">
        <f>IF(N584="sníž. přenesená",J584,0)</f>
        <v>0</v>
      </c>
      <c r="BI584" s="215">
        <f>IF(N584="nulová",J584,0)</f>
        <v>0</v>
      </c>
      <c r="BJ584" s="20" t="s">
        <v>146</v>
      </c>
      <c r="BK584" s="215">
        <f>ROUND(I584*H584,2)</f>
        <v>0</v>
      </c>
      <c r="BL584" s="20" t="s">
        <v>223</v>
      </c>
      <c r="BM584" s="214" t="s">
        <v>1307</v>
      </c>
    </row>
    <row r="585" s="2" customFormat="1">
      <c r="A585" s="41"/>
      <c r="B585" s="42"/>
      <c r="C585" s="43"/>
      <c r="D585" s="216" t="s">
        <v>148</v>
      </c>
      <c r="E585" s="43"/>
      <c r="F585" s="217" t="s">
        <v>1308</v>
      </c>
      <c r="G585" s="43"/>
      <c r="H585" s="43"/>
      <c r="I585" s="218"/>
      <c r="J585" s="43"/>
      <c r="K585" s="43"/>
      <c r="L585" s="47"/>
      <c r="M585" s="219"/>
      <c r="N585" s="220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148</v>
      </c>
      <c r="AU585" s="20" t="s">
        <v>146</v>
      </c>
    </row>
    <row r="586" s="2" customFormat="1" ht="16.5" customHeight="1">
      <c r="A586" s="41"/>
      <c r="B586" s="42"/>
      <c r="C586" s="233" t="s">
        <v>1309</v>
      </c>
      <c r="D586" s="233" t="s">
        <v>157</v>
      </c>
      <c r="E586" s="234" t="s">
        <v>1310</v>
      </c>
      <c r="F586" s="235" t="s">
        <v>1311</v>
      </c>
      <c r="G586" s="236" t="s">
        <v>154</v>
      </c>
      <c r="H586" s="237">
        <v>1</v>
      </c>
      <c r="I586" s="238"/>
      <c r="J586" s="239">
        <f>ROUND(I586*H586,2)</f>
        <v>0</v>
      </c>
      <c r="K586" s="235" t="s">
        <v>144</v>
      </c>
      <c r="L586" s="240"/>
      <c r="M586" s="241" t="s">
        <v>19</v>
      </c>
      <c r="N586" s="242" t="s">
        <v>43</v>
      </c>
      <c r="O586" s="87"/>
      <c r="P586" s="212">
        <f>O586*H586</f>
        <v>0</v>
      </c>
      <c r="Q586" s="212">
        <v>9.0000000000000006E-05</v>
      </c>
      <c r="R586" s="212">
        <f>Q586*H586</f>
        <v>9.0000000000000006E-05</v>
      </c>
      <c r="S586" s="212">
        <v>0</v>
      </c>
      <c r="T586" s="213">
        <f>S586*H586</f>
        <v>0</v>
      </c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R586" s="214" t="s">
        <v>304</v>
      </c>
      <c r="AT586" s="214" t="s">
        <v>157</v>
      </c>
      <c r="AU586" s="214" t="s">
        <v>146</v>
      </c>
      <c r="AY586" s="20" t="s">
        <v>137</v>
      </c>
      <c r="BE586" s="215">
        <f>IF(N586="základní",J586,0)</f>
        <v>0</v>
      </c>
      <c r="BF586" s="215">
        <f>IF(N586="snížená",J586,0)</f>
        <v>0</v>
      </c>
      <c r="BG586" s="215">
        <f>IF(N586="zákl. přenesená",J586,0)</f>
        <v>0</v>
      </c>
      <c r="BH586" s="215">
        <f>IF(N586="sníž. přenesená",J586,0)</f>
        <v>0</v>
      </c>
      <c r="BI586" s="215">
        <f>IF(N586="nulová",J586,0)</f>
        <v>0</v>
      </c>
      <c r="BJ586" s="20" t="s">
        <v>146</v>
      </c>
      <c r="BK586" s="215">
        <f>ROUND(I586*H586,2)</f>
        <v>0</v>
      </c>
      <c r="BL586" s="20" t="s">
        <v>223</v>
      </c>
      <c r="BM586" s="214" t="s">
        <v>1312</v>
      </c>
    </row>
    <row r="587" s="2" customFormat="1" ht="16.5" customHeight="1">
      <c r="A587" s="41"/>
      <c r="B587" s="42"/>
      <c r="C587" s="233" t="s">
        <v>1313</v>
      </c>
      <c r="D587" s="233" t="s">
        <v>157</v>
      </c>
      <c r="E587" s="234" t="s">
        <v>1314</v>
      </c>
      <c r="F587" s="235" t="s">
        <v>1315</v>
      </c>
      <c r="G587" s="236" t="s">
        <v>154</v>
      </c>
      <c r="H587" s="237">
        <v>1</v>
      </c>
      <c r="I587" s="238"/>
      <c r="J587" s="239">
        <f>ROUND(I587*H587,2)</f>
        <v>0</v>
      </c>
      <c r="K587" s="235" t="s">
        <v>144</v>
      </c>
      <c r="L587" s="240"/>
      <c r="M587" s="241" t="s">
        <v>19</v>
      </c>
      <c r="N587" s="242" t="s">
        <v>43</v>
      </c>
      <c r="O587" s="87"/>
      <c r="P587" s="212">
        <f>O587*H587</f>
        <v>0</v>
      </c>
      <c r="Q587" s="212">
        <v>0.00031</v>
      </c>
      <c r="R587" s="212">
        <f>Q587*H587</f>
        <v>0.00031</v>
      </c>
      <c r="S587" s="212">
        <v>0</v>
      </c>
      <c r="T587" s="213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14" t="s">
        <v>304</v>
      </c>
      <c r="AT587" s="214" t="s">
        <v>157</v>
      </c>
      <c r="AU587" s="214" t="s">
        <v>146</v>
      </c>
      <c r="AY587" s="20" t="s">
        <v>137</v>
      </c>
      <c r="BE587" s="215">
        <f>IF(N587="základní",J587,0)</f>
        <v>0</v>
      </c>
      <c r="BF587" s="215">
        <f>IF(N587="snížená",J587,0)</f>
        <v>0</v>
      </c>
      <c r="BG587" s="215">
        <f>IF(N587="zákl. přenesená",J587,0)</f>
        <v>0</v>
      </c>
      <c r="BH587" s="215">
        <f>IF(N587="sníž. přenesená",J587,0)</f>
        <v>0</v>
      </c>
      <c r="BI587" s="215">
        <f>IF(N587="nulová",J587,0)</f>
        <v>0</v>
      </c>
      <c r="BJ587" s="20" t="s">
        <v>146</v>
      </c>
      <c r="BK587" s="215">
        <f>ROUND(I587*H587,2)</f>
        <v>0</v>
      </c>
      <c r="BL587" s="20" t="s">
        <v>223</v>
      </c>
      <c r="BM587" s="214" t="s">
        <v>1316</v>
      </c>
    </row>
    <row r="588" s="2" customFormat="1" ht="16.5" customHeight="1">
      <c r="A588" s="41"/>
      <c r="B588" s="42"/>
      <c r="C588" s="203" t="s">
        <v>1317</v>
      </c>
      <c r="D588" s="203" t="s">
        <v>140</v>
      </c>
      <c r="E588" s="204" t="s">
        <v>1318</v>
      </c>
      <c r="F588" s="205" t="s">
        <v>1319</v>
      </c>
      <c r="G588" s="206" t="s">
        <v>260</v>
      </c>
      <c r="H588" s="207">
        <v>14.6</v>
      </c>
      <c r="I588" s="208"/>
      <c r="J588" s="209">
        <f>ROUND(I588*H588,2)</f>
        <v>0</v>
      </c>
      <c r="K588" s="205" t="s">
        <v>144</v>
      </c>
      <c r="L588" s="47"/>
      <c r="M588" s="210" t="s">
        <v>19</v>
      </c>
      <c r="N588" s="211" t="s">
        <v>43</v>
      </c>
      <c r="O588" s="87"/>
      <c r="P588" s="212">
        <f>O588*H588</f>
        <v>0</v>
      </c>
      <c r="Q588" s="212">
        <v>3.0000000000000001E-05</v>
      </c>
      <c r="R588" s="212">
        <f>Q588*H588</f>
        <v>0.00043800000000000002</v>
      </c>
      <c r="S588" s="212">
        <v>0</v>
      </c>
      <c r="T588" s="213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14" t="s">
        <v>223</v>
      </c>
      <c r="AT588" s="214" t="s">
        <v>140</v>
      </c>
      <c r="AU588" s="214" t="s">
        <v>146</v>
      </c>
      <c r="AY588" s="20" t="s">
        <v>137</v>
      </c>
      <c r="BE588" s="215">
        <f>IF(N588="základní",J588,0)</f>
        <v>0</v>
      </c>
      <c r="BF588" s="215">
        <f>IF(N588="snížená",J588,0)</f>
        <v>0</v>
      </c>
      <c r="BG588" s="215">
        <f>IF(N588="zákl. přenesená",J588,0)</f>
        <v>0</v>
      </c>
      <c r="BH588" s="215">
        <f>IF(N588="sníž. přenesená",J588,0)</f>
        <v>0</v>
      </c>
      <c r="BI588" s="215">
        <f>IF(N588="nulová",J588,0)</f>
        <v>0</v>
      </c>
      <c r="BJ588" s="20" t="s">
        <v>146</v>
      </c>
      <c r="BK588" s="215">
        <f>ROUND(I588*H588,2)</f>
        <v>0</v>
      </c>
      <c r="BL588" s="20" t="s">
        <v>223</v>
      </c>
      <c r="BM588" s="214" t="s">
        <v>1320</v>
      </c>
    </row>
    <row r="589" s="2" customFormat="1">
      <c r="A589" s="41"/>
      <c r="B589" s="42"/>
      <c r="C589" s="43"/>
      <c r="D589" s="216" t="s">
        <v>148</v>
      </c>
      <c r="E589" s="43"/>
      <c r="F589" s="217" t="s">
        <v>1321</v>
      </c>
      <c r="G589" s="43"/>
      <c r="H589" s="43"/>
      <c r="I589" s="218"/>
      <c r="J589" s="43"/>
      <c r="K589" s="43"/>
      <c r="L589" s="47"/>
      <c r="M589" s="219"/>
      <c r="N589" s="220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148</v>
      </c>
      <c r="AU589" s="20" t="s">
        <v>146</v>
      </c>
    </row>
    <row r="590" s="2" customFormat="1" ht="16.5" customHeight="1">
      <c r="A590" s="41"/>
      <c r="B590" s="42"/>
      <c r="C590" s="203" t="s">
        <v>1322</v>
      </c>
      <c r="D590" s="203" t="s">
        <v>140</v>
      </c>
      <c r="E590" s="204" t="s">
        <v>1323</v>
      </c>
      <c r="F590" s="205" t="s">
        <v>1324</v>
      </c>
      <c r="G590" s="206" t="s">
        <v>143</v>
      </c>
      <c r="H590" s="207">
        <v>27.300000000000001</v>
      </c>
      <c r="I590" s="208"/>
      <c r="J590" s="209">
        <f>ROUND(I590*H590,2)</f>
        <v>0</v>
      </c>
      <c r="K590" s="205" t="s">
        <v>144</v>
      </c>
      <c r="L590" s="47"/>
      <c r="M590" s="210" t="s">
        <v>19</v>
      </c>
      <c r="N590" s="211" t="s">
        <v>43</v>
      </c>
      <c r="O590" s="87"/>
      <c r="P590" s="212">
        <f>O590*H590</f>
        <v>0</v>
      </c>
      <c r="Q590" s="212">
        <v>5.0000000000000002E-05</v>
      </c>
      <c r="R590" s="212">
        <f>Q590*H590</f>
        <v>0.0013650000000000001</v>
      </c>
      <c r="S590" s="212">
        <v>0</v>
      </c>
      <c r="T590" s="213">
        <f>S590*H590</f>
        <v>0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14" t="s">
        <v>223</v>
      </c>
      <c r="AT590" s="214" t="s">
        <v>140</v>
      </c>
      <c r="AU590" s="214" t="s">
        <v>146</v>
      </c>
      <c r="AY590" s="20" t="s">
        <v>137</v>
      </c>
      <c r="BE590" s="215">
        <f>IF(N590="základní",J590,0)</f>
        <v>0</v>
      </c>
      <c r="BF590" s="215">
        <f>IF(N590="snížená",J590,0)</f>
        <v>0</v>
      </c>
      <c r="BG590" s="215">
        <f>IF(N590="zákl. přenesená",J590,0)</f>
        <v>0</v>
      </c>
      <c r="BH590" s="215">
        <f>IF(N590="sníž. přenesená",J590,0)</f>
        <v>0</v>
      </c>
      <c r="BI590" s="215">
        <f>IF(N590="nulová",J590,0)</f>
        <v>0</v>
      </c>
      <c r="BJ590" s="20" t="s">
        <v>146</v>
      </c>
      <c r="BK590" s="215">
        <f>ROUND(I590*H590,2)</f>
        <v>0</v>
      </c>
      <c r="BL590" s="20" t="s">
        <v>223</v>
      </c>
      <c r="BM590" s="214" t="s">
        <v>1325</v>
      </c>
    </row>
    <row r="591" s="2" customFormat="1">
      <c r="A591" s="41"/>
      <c r="B591" s="42"/>
      <c r="C591" s="43"/>
      <c r="D591" s="216" t="s">
        <v>148</v>
      </c>
      <c r="E591" s="43"/>
      <c r="F591" s="217" t="s">
        <v>1326</v>
      </c>
      <c r="G591" s="43"/>
      <c r="H591" s="43"/>
      <c r="I591" s="218"/>
      <c r="J591" s="43"/>
      <c r="K591" s="43"/>
      <c r="L591" s="47"/>
      <c r="M591" s="219"/>
      <c r="N591" s="220"/>
      <c r="O591" s="87"/>
      <c r="P591" s="87"/>
      <c r="Q591" s="87"/>
      <c r="R591" s="87"/>
      <c r="S591" s="87"/>
      <c r="T591" s="88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T591" s="20" t="s">
        <v>148</v>
      </c>
      <c r="AU591" s="20" t="s">
        <v>146</v>
      </c>
    </row>
    <row r="592" s="2" customFormat="1" ht="24.15" customHeight="1">
      <c r="A592" s="41"/>
      <c r="B592" s="42"/>
      <c r="C592" s="203" t="s">
        <v>1327</v>
      </c>
      <c r="D592" s="203" t="s">
        <v>140</v>
      </c>
      <c r="E592" s="204" t="s">
        <v>1328</v>
      </c>
      <c r="F592" s="205" t="s">
        <v>1329</v>
      </c>
      <c r="G592" s="206" t="s">
        <v>423</v>
      </c>
      <c r="H592" s="265"/>
      <c r="I592" s="208"/>
      <c r="J592" s="209">
        <f>ROUND(I592*H592,2)</f>
        <v>0</v>
      </c>
      <c r="K592" s="205" t="s">
        <v>144</v>
      </c>
      <c r="L592" s="47"/>
      <c r="M592" s="210" t="s">
        <v>19</v>
      </c>
      <c r="N592" s="211" t="s">
        <v>43</v>
      </c>
      <c r="O592" s="87"/>
      <c r="P592" s="212">
        <f>O592*H592</f>
        <v>0</v>
      </c>
      <c r="Q592" s="212">
        <v>0</v>
      </c>
      <c r="R592" s="212">
        <f>Q592*H592</f>
        <v>0</v>
      </c>
      <c r="S592" s="212">
        <v>0</v>
      </c>
      <c r="T592" s="213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14" t="s">
        <v>223</v>
      </c>
      <c r="AT592" s="214" t="s">
        <v>140</v>
      </c>
      <c r="AU592" s="214" t="s">
        <v>146</v>
      </c>
      <c r="AY592" s="20" t="s">
        <v>137</v>
      </c>
      <c r="BE592" s="215">
        <f>IF(N592="základní",J592,0)</f>
        <v>0</v>
      </c>
      <c r="BF592" s="215">
        <f>IF(N592="snížená",J592,0)</f>
        <v>0</v>
      </c>
      <c r="BG592" s="215">
        <f>IF(N592="zákl. přenesená",J592,0)</f>
        <v>0</v>
      </c>
      <c r="BH592" s="215">
        <f>IF(N592="sníž. přenesená",J592,0)</f>
        <v>0</v>
      </c>
      <c r="BI592" s="215">
        <f>IF(N592="nulová",J592,0)</f>
        <v>0</v>
      </c>
      <c r="BJ592" s="20" t="s">
        <v>146</v>
      </c>
      <c r="BK592" s="215">
        <f>ROUND(I592*H592,2)</f>
        <v>0</v>
      </c>
      <c r="BL592" s="20" t="s">
        <v>223</v>
      </c>
      <c r="BM592" s="214" t="s">
        <v>1330</v>
      </c>
    </row>
    <row r="593" s="2" customFormat="1">
      <c r="A593" s="41"/>
      <c r="B593" s="42"/>
      <c r="C593" s="43"/>
      <c r="D593" s="216" t="s">
        <v>148</v>
      </c>
      <c r="E593" s="43"/>
      <c r="F593" s="217" t="s">
        <v>1331</v>
      </c>
      <c r="G593" s="43"/>
      <c r="H593" s="43"/>
      <c r="I593" s="218"/>
      <c r="J593" s="43"/>
      <c r="K593" s="43"/>
      <c r="L593" s="47"/>
      <c r="M593" s="219"/>
      <c r="N593" s="220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148</v>
      </c>
      <c r="AU593" s="20" t="s">
        <v>146</v>
      </c>
    </row>
    <row r="594" s="12" customFormat="1" ht="22.8" customHeight="1">
      <c r="A594" s="12"/>
      <c r="B594" s="187"/>
      <c r="C594" s="188"/>
      <c r="D594" s="189" t="s">
        <v>70</v>
      </c>
      <c r="E594" s="201" t="s">
        <v>1332</v>
      </c>
      <c r="F594" s="201" t="s">
        <v>1333</v>
      </c>
      <c r="G594" s="188"/>
      <c r="H594" s="188"/>
      <c r="I594" s="191"/>
      <c r="J594" s="202">
        <f>BK594</f>
        <v>0</v>
      </c>
      <c r="K594" s="188"/>
      <c r="L594" s="193"/>
      <c r="M594" s="194"/>
      <c r="N594" s="195"/>
      <c r="O594" s="195"/>
      <c r="P594" s="196">
        <f>SUM(P595:P631)</f>
        <v>0</v>
      </c>
      <c r="Q594" s="195"/>
      <c r="R594" s="196">
        <f>SUM(R595:R631)</f>
        <v>0.012615</v>
      </c>
      <c r="S594" s="195"/>
      <c r="T594" s="197">
        <f>SUM(T595:T631)</f>
        <v>0.00022000000000000001</v>
      </c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R594" s="198" t="s">
        <v>146</v>
      </c>
      <c r="AT594" s="199" t="s">
        <v>70</v>
      </c>
      <c r="AU594" s="199" t="s">
        <v>79</v>
      </c>
      <c r="AY594" s="198" t="s">
        <v>137</v>
      </c>
      <c r="BK594" s="200">
        <f>SUM(BK595:BK631)</f>
        <v>0</v>
      </c>
    </row>
    <row r="595" s="2" customFormat="1" ht="16.5" customHeight="1">
      <c r="A595" s="41"/>
      <c r="B595" s="42"/>
      <c r="C595" s="203" t="s">
        <v>1334</v>
      </c>
      <c r="D595" s="203" t="s">
        <v>140</v>
      </c>
      <c r="E595" s="204" t="s">
        <v>1335</v>
      </c>
      <c r="F595" s="205" t="s">
        <v>1336</v>
      </c>
      <c r="G595" s="206" t="s">
        <v>143</v>
      </c>
      <c r="H595" s="207">
        <v>22</v>
      </c>
      <c r="I595" s="208"/>
      <c r="J595" s="209">
        <f>ROUND(I595*H595,2)</f>
        <v>0</v>
      </c>
      <c r="K595" s="205" t="s">
        <v>144</v>
      </c>
      <c r="L595" s="47"/>
      <c r="M595" s="210" t="s">
        <v>19</v>
      </c>
      <c r="N595" s="211" t="s">
        <v>43</v>
      </c>
      <c r="O595" s="87"/>
      <c r="P595" s="212">
        <f>O595*H595</f>
        <v>0</v>
      </c>
      <c r="Q595" s="212">
        <v>0</v>
      </c>
      <c r="R595" s="212">
        <f>Q595*H595</f>
        <v>0</v>
      </c>
      <c r="S595" s="212">
        <v>1.0000000000000001E-05</v>
      </c>
      <c r="T595" s="213">
        <f>S595*H595</f>
        <v>0.00022000000000000001</v>
      </c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R595" s="214" t="s">
        <v>223</v>
      </c>
      <c r="AT595" s="214" t="s">
        <v>140</v>
      </c>
      <c r="AU595" s="214" t="s">
        <v>146</v>
      </c>
      <c r="AY595" s="20" t="s">
        <v>137</v>
      </c>
      <c r="BE595" s="215">
        <f>IF(N595="základní",J595,0)</f>
        <v>0</v>
      </c>
      <c r="BF595" s="215">
        <f>IF(N595="snížená",J595,0)</f>
        <v>0</v>
      </c>
      <c r="BG595" s="215">
        <f>IF(N595="zákl. přenesená",J595,0)</f>
        <v>0</v>
      </c>
      <c r="BH595" s="215">
        <f>IF(N595="sníž. přenesená",J595,0)</f>
        <v>0</v>
      </c>
      <c r="BI595" s="215">
        <f>IF(N595="nulová",J595,0)</f>
        <v>0</v>
      </c>
      <c r="BJ595" s="20" t="s">
        <v>146</v>
      </c>
      <c r="BK595" s="215">
        <f>ROUND(I595*H595,2)</f>
        <v>0</v>
      </c>
      <c r="BL595" s="20" t="s">
        <v>223</v>
      </c>
      <c r="BM595" s="214" t="s">
        <v>1337</v>
      </c>
    </row>
    <row r="596" s="2" customFormat="1">
      <c r="A596" s="41"/>
      <c r="B596" s="42"/>
      <c r="C596" s="43"/>
      <c r="D596" s="216" t="s">
        <v>148</v>
      </c>
      <c r="E596" s="43"/>
      <c r="F596" s="217" t="s">
        <v>1338</v>
      </c>
      <c r="G596" s="43"/>
      <c r="H596" s="43"/>
      <c r="I596" s="218"/>
      <c r="J596" s="43"/>
      <c r="K596" s="43"/>
      <c r="L596" s="47"/>
      <c r="M596" s="219"/>
      <c r="N596" s="220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148</v>
      </c>
      <c r="AU596" s="20" t="s">
        <v>146</v>
      </c>
    </row>
    <row r="597" s="2" customFormat="1" ht="16.5" customHeight="1">
      <c r="A597" s="41"/>
      <c r="B597" s="42"/>
      <c r="C597" s="233" t="s">
        <v>1339</v>
      </c>
      <c r="D597" s="233" t="s">
        <v>157</v>
      </c>
      <c r="E597" s="234" t="s">
        <v>1340</v>
      </c>
      <c r="F597" s="235" t="s">
        <v>1341</v>
      </c>
      <c r="G597" s="236" t="s">
        <v>143</v>
      </c>
      <c r="H597" s="237">
        <v>22</v>
      </c>
      <c r="I597" s="238"/>
      <c r="J597" s="239">
        <f>ROUND(I597*H597,2)</f>
        <v>0</v>
      </c>
      <c r="K597" s="235" t="s">
        <v>144</v>
      </c>
      <c r="L597" s="240"/>
      <c r="M597" s="241" t="s">
        <v>19</v>
      </c>
      <c r="N597" s="242" t="s">
        <v>43</v>
      </c>
      <c r="O597" s="87"/>
      <c r="P597" s="212">
        <f>O597*H597</f>
        <v>0</v>
      </c>
      <c r="Q597" s="212">
        <v>5.0000000000000002E-05</v>
      </c>
      <c r="R597" s="212">
        <f>Q597*H597</f>
        <v>0.0011000000000000001</v>
      </c>
      <c r="S597" s="212">
        <v>0</v>
      </c>
      <c r="T597" s="213">
        <f>S597*H597</f>
        <v>0</v>
      </c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R597" s="214" t="s">
        <v>304</v>
      </c>
      <c r="AT597" s="214" t="s">
        <v>157</v>
      </c>
      <c r="AU597" s="214" t="s">
        <v>146</v>
      </c>
      <c r="AY597" s="20" t="s">
        <v>137</v>
      </c>
      <c r="BE597" s="215">
        <f>IF(N597="základní",J597,0)</f>
        <v>0</v>
      </c>
      <c r="BF597" s="215">
        <f>IF(N597="snížená",J597,0)</f>
        <v>0</v>
      </c>
      <c r="BG597" s="215">
        <f>IF(N597="zákl. přenesená",J597,0)</f>
        <v>0</v>
      </c>
      <c r="BH597" s="215">
        <f>IF(N597="sníž. přenesená",J597,0)</f>
        <v>0</v>
      </c>
      <c r="BI597" s="215">
        <f>IF(N597="nulová",J597,0)</f>
        <v>0</v>
      </c>
      <c r="BJ597" s="20" t="s">
        <v>146</v>
      </c>
      <c r="BK597" s="215">
        <f>ROUND(I597*H597,2)</f>
        <v>0</v>
      </c>
      <c r="BL597" s="20" t="s">
        <v>223</v>
      </c>
      <c r="BM597" s="214" t="s">
        <v>1342</v>
      </c>
    </row>
    <row r="598" s="2" customFormat="1" ht="21.75" customHeight="1">
      <c r="A598" s="41"/>
      <c r="B598" s="42"/>
      <c r="C598" s="203" t="s">
        <v>1343</v>
      </c>
      <c r="D598" s="203" t="s">
        <v>140</v>
      </c>
      <c r="E598" s="204" t="s">
        <v>1344</v>
      </c>
      <c r="F598" s="205" t="s">
        <v>1345</v>
      </c>
      <c r="G598" s="206" t="s">
        <v>143</v>
      </c>
      <c r="H598" s="207">
        <v>8</v>
      </c>
      <c r="I598" s="208"/>
      <c r="J598" s="209">
        <f>ROUND(I598*H598,2)</f>
        <v>0</v>
      </c>
      <c r="K598" s="205" t="s">
        <v>144</v>
      </c>
      <c r="L598" s="47"/>
      <c r="M598" s="210" t="s">
        <v>19</v>
      </c>
      <c r="N598" s="211" t="s">
        <v>43</v>
      </c>
      <c r="O598" s="87"/>
      <c r="P598" s="212">
        <f>O598*H598</f>
        <v>0</v>
      </c>
      <c r="Q598" s="212">
        <v>6.9999999999999994E-05</v>
      </c>
      <c r="R598" s="212">
        <f>Q598*H598</f>
        <v>0.00055999999999999995</v>
      </c>
      <c r="S598" s="212">
        <v>0</v>
      </c>
      <c r="T598" s="213">
        <f>S598*H598</f>
        <v>0</v>
      </c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R598" s="214" t="s">
        <v>223</v>
      </c>
      <c r="AT598" s="214" t="s">
        <v>140</v>
      </c>
      <c r="AU598" s="214" t="s">
        <v>146</v>
      </c>
      <c r="AY598" s="20" t="s">
        <v>137</v>
      </c>
      <c r="BE598" s="215">
        <f>IF(N598="základní",J598,0)</f>
        <v>0</v>
      </c>
      <c r="BF598" s="215">
        <f>IF(N598="snížená",J598,0)</f>
        <v>0</v>
      </c>
      <c r="BG598" s="215">
        <f>IF(N598="zákl. přenesená",J598,0)</f>
        <v>0</v>
      </c>
      <c r="BH598" s="215">
        <f>IF(N598="sníž. přenesená",J598,0)</f>
        <v>0</v>
      </c>
      <c r="BI598" s="215">
        <f>IF(N598="nulová",J598,0)</f>
        <v>0</v>
      </c>
      <c r="BJ598" s="20" t="s">
        <v>146</v>
      </c>
      <c r="BK598" s="215">
        <f>ROUND(I598*H598,2)</f>
        <v>0</v>
      </c>
      <c r="BL598" s="20" t="s">
        <v>223</v>
      </c>
      <c r="BM598" s="214" t="s">
        <v>1346</v>
      </c>
    </row>
    <row r="599" s="2" customFormat="1">
      <c r="A599" s="41"/>
      <c r="B599" s="42"/>
      <c r="C599" s="43"/>
      <c r="D599" s="216" t="s">
        <v>148</v>
      </c>
      <c r="E599" s="43"/>
      <c r="F599" s="217" t="s">
        <v>1347</v>
      </c>
      <c r="G599" s="43"/>
      <c r="H599" s="43"/>
      <c r="I599" s="218"/>
      <c r="J599" s="43"/>
      <c r="K599" s="43"/>
      <c r="L599" s="47"/>
      <c r="M599" s="219"/>
      <c r="N599" s="220"/>
      <c r="O599" s="87"/>
      <c r="P599" s="87"/>
      <c r="Q599" s="87"/>
      <c r="R599" s="87"/>
      <c r="S599" s="87"/>
      <c r="T599" s="88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T599" s="20" t="s">
        <v>148</v>
      </c>
      <c r="AU599" s="20" t="s">
        <v>146</v>
      </c>
    </row>
    <row r="600" s="13" customFormat="1">
      <c r="A600" s="13"/>
      <c r="B600" s="221"/>
      <c r="C600" s="222"/>
      <c r="D600" s="223" t="s">
        <v>150</v>
      </c>
      <c r="E600" s="224" t="s">
        <v>19</v>
      </c>
      <c r="F600" s="225" t="s">
        <v>1348</v>
      </c>
      <c r="G600" s="222"/>
      <c r="H600" s="226">
        <v>8</v>
      </c>
      <c r="I600" s="227"/>
      <c r="J600" s="222"/>
      <c r="K600" s="222"/>
      <c r="L600" s="228"/>
      <c r="M600" s="229"/>
      <c r="N600" s="230"/>
      <c r="O600" s="230"/>
      <c r="P600" s="230"/>
      <c r="Q600" s="230"/>
      <c r="R600" s="230"/>
      <c r="S600" s="230"/>
      <c r="T600" s="231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2" t="s">
        <v>150</v>
      </c>
      <c r="AU600" s="232" t="s">
        <v>146</v>
      </c>
      <c r="AV600" s="13" t="s">
        <v>146</v>
      </c>
      <c r="AW600" s="13" t="s">
        <v>32</v>
      </c>
      <c r="AX600" s="13" t="s">
        <v>79</v>
      </c>
      <c r="AY600" s="232" t="s">
        <v>137</v>
      </c>
    </row>
    <row r="601" s="2" customFormat="1" ht="21.75" customHeight="1">
      <c r="A601" s="41"/>
      <c r="B601" s="42"/>
      <c r="C601" s="203" t="s">
        <v>1349</v>
      </c>
      <c r="D601" s="203" t="s">
        <v>140</v>
      </c>
      <c r="E601" s="204" t="s">
        <v>1350</v>
      </c>
      <c r="F601" s="205" t="s">
        <v>1351</v>
      </c>
      <c r="G601" s="206" t="s">
        <v>143</v>
      </c>
      <c r="H601" s="207">
        <v>8</v>
      </c>
      <c r="I601" s="208"/>
      <c r="J601" s="209">
        <f>ROUND(I601*H601,2)</f>
        <v>0</v>
      </c>
      <c r="K601" s="205" t="s">
        <v>144</v>
      </c>
      <c r="L601" s="47"/>
      <c r="M601" s="210" t="s">
        <v>19</v>
      </c>
      <c r="N601" s="211" t="s">
        <v>43</v>
      </c>
      <c r="O601" s="87"/>
      <c r="P601" s="212">
        <f>O601*H601</f>
        <v>0</v>
      </c>
      <c r="Q601" s="212">
        <v>6.9999999999999994E-05</v>
      </c>
      <c r="R601" s="212">
        <f>Q601*H601</f>
        <v>0.00055999999999999995</v>
      </c>
      <c r="S601" s="212">
        <v>0</v>
      </c>
      <c r="T601" s="213">
        <f>S601*H601</f>
        <v>0</v>
      </c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R601" s="214" t="s">
        <v>223</v>
      </c>
      <c r="AT601" s="214" t="s">
        <v>140</v>
      </c>
      <c r="AU601" s="214" t="s">
        <v>146</v>
      </c>
      <c r="AY601" s="20" t="s">
        <v>137</v>
      </c>
      <c r="BE601" s="215">
        <f>IF(N601="základní",J601,0)</f>
        <v>0</v>
      </c>
      <c r="BF601" s="215">
        <f>IF(N601="snížená",J601,0)</f>
        <v>0</v>
      </c>
      <c r="BG601" s="215">
        <f>IF(N601="zákl. přenesená",J601,0)</f>
        <v>0</v>
      </c>
      <c r="BH601" s="215">
        <f>IF(N601="sníž. přenesená",J601,0)</f>
        <v>0</v>
      </c>
      <c r="BI601" s="215">
        <f>IF(N601="nulová",J601,0)</f>
        <v>0</v>
      </c>
      <c r="BJ601" s="20" t="s">
        <v>146</v>
      </c>
      <c r="BK601" s="215">
        <f>ROUND(I601*H601,2)</f>
        <v>0</v>
      </c>
      <c r="BL601" s="20" t="s">
        <v>223</v>
      </c>
      <c r="BM601" s="214" t="s">
        <v>1352</v>
      </c>
    </row>
    <row r="602" s="2" customFormat="1">
      <c r="A602" s="41"/>
      <c r="B602" s="42"/>
      <c r="C602" s="43"/>
      <c r="D602" s="216" t="s">
        <v>148</v>
      </c>
      <c r="E602" s="43"/>
      <c r="F602" s="217" t="s">
        <v>1353</v>
      </c>
      <c r="G602" s="43"/>
      <c r="H602" s="43"/>
      <c r="I602" s="218"/>
      <c r="J602" s="43"/>
      <c r="K602" s="43"/>
      <c r="L602" s="47"/>
      <c r="M602" s="219"/>
      <c r="N602" s="220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T602" s="20" t="s">
        <v>148</v>
      </c>
      <c r="AU602" s="20" t="s">
        <v>146</v>
      </c>
    </row>
    <row r="603" s="2" customFormat="1" ht="16.5" customHeight="1">
      <c r="A603" s="41"/>
      <c r="B603" s="42"/>
      <c r="C603" s="203" t="s">
        <v>1354</v>
      </c>
      <c r="D603" s="203" t="s">
        <v>140</v>
      </c>
      <c r="E603" s="204" t="s">
        <v>1355</v>
      </c>
      <c r="F603" s="205" t="s">
        <v>1356</v>
      </c>
      <c r="G603" s="206" t="s">
        <v>143</v>
      </c>
      <c r="H603" s="207">
        <v>8</v>
      </c>
      <c r="I603" s="208"/>
      <c r="J603" s="209">
        <f>ROUND(I603*H603,2)</f>
        <v>0</v>
      </c>
      <c r="K603" s="205" t="s">
        <v>144</v>
      </c>
      <c r="L603" s="47"/>
      <c r="M603" s="210" t="s">
        <v>19</v>
      </c>
      <c r="N603" s="211" t="s">
        <v>43</v>
      </c>
      <c r="O603" s="87"/>
      <c r="P603" s="212">
        <f>O603*H603</f>
        <v>0</v>
      </c>
      <c r="Q603" s="212">
        <v>0.00012</v>
      </c>
      <c r="R603" s="212">
        <f>Q603*H603</f>
        <v>0.00096000000000000002</v>
      </c>
      <c r="S603" s="212">
        <v>0</v>
      </c>
      <c r="T603" s="213">
        <f>S603*H603</f>
        <v>0</v>
      </c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R603" s="214" t="s">
        <v>223</v>
      </c>
      <c r="AT603" s="214" t="s">
        <v>140</v>
      </c>
      <c r="AU603" s="214" t="s">
        <v>146</v>
      </c>
      <c r="AY603" s="20" t="s">
        <v>137</v>
      </c>
      <c r="BE603" s="215">
        <f>IF(N603="základní",J603,0)</f>
        <v>0</v>
      </c>
      <c r="BF603" s="215">
        <f>IF(N603="snížená",J603,0)</f>
        <v>0</v>
      </c>
      <c r="BG603" s="215">
        <f>IF(N603="zákl. přenesená",J603,0)</f>
        <v>0</v>
      </c>
      <c r="BH603" s="215">
        <f>IF(N603="sníž. přenesená",J603,0)</f>
        <v>0</v>
      </c>
      <c r="BI603" s="215">
        <f>IF(N603="nulová",J603,0)</f>
        <v>0</v>
      </c>
      <c r="BJ603" s="20" t="s">
        <v>146</v>
      </c>
      <c r="BK603" s="215">
        <f>ROUND(I603*H603,2)</f>
        <v>0</v>
      </c>
      <c r="BL603" s="20" t="s">
        <v>223</v>
      </c>
      <c r="BM603" s="214" t="s">
        <v>1357</v>
      </c>
    </row>
    <row r="604" s="2" customFormat="1">
      <c r="A604" s="41"/>
      <c r="B604" s="42"/>
      <c r="C604" s="43"/>
      <c r="D604" s="216" t="s">
        <v>148</v>
      </c>
      <c r="E604" s="43"/>
      <c r="F604" s="217" t="s">
        <v>1358</v>
      </c>
      <c r="G604" s="43"/>
      <c r="H604" s="43"/>
      <c r="I604" s="218"/>
      <c r="J604" s="43"/>
      <c r="K604" s="43"/>
      <c r="L604" s="47"/>
      <c r="M604" s="219"/>
      <c r="N604" s="220"/>
      <c r="O604" s="87"/>
      <c r="P604" s="87"/>
      <c r="Q604" s="87"/>
      <c r="R604" s="87"/>
      <c r="S604" s="87"/>
      <c r="T604" s="88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T604" s="20" t="s">
        <v>148</v>
      </c>
      <c r="AU604" s="20" t="s">
        <v>146</v>
      </c>
    </row>
    <row r="605" s="2" customFormat="1" ht="16.5" customHeight="1">
      <c r="A605" s="41"/>
      <c r="B605" s="42"/>
      <c r="C605" s="203" t="s">
        <v>1359</v>
      </c>
      <c r="D605" s="203" t="s">
        <v>140</v>
      </c>
      <c r="E605" s="204" t="s">
        <v>1360</v>
      </c>
      <c r="F605" s="205" t="s">
        <v>1361</v>
      </c>
      <c r="G605" s="206" t="s">
        <v>143</v>
      </c>
      <c r="H605" s="207">
        <v>8</v>
      </c>
      <c r="I605" s="208"/>
      <c r="J605" s="209">
        <f>ROUND(I605*H605,2)</f>
        <v>0</v>
      </c>
      <c r="K605" s="205" t="s">
        <v>144</v>
      </c>
      <c r="L605" s="47"/>
      <c r="M605" s="210" t="s">
        <v>19</v>
      </c>
      <c r="N605" s="211" t="s">
        <v>43</v>
      </c>
      <c r="O605" s="87"/>
      <c r="P605" s="212">
        <f>O605*H605</f>
        <v>0</v>
      </c>
      <c r="Q605" s="212">
        <v>0.00012</v>
      </c>
      <c r="R605" s="212">
        <f>Q605*H605</f>
        <v>0.00096000000000000002</v>
      </c>
      <c r="S605" s="212">
        <v>0</v>
      </c>
      <c r="T605" s="213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14" t="s">
        <v>223</v>
      </c>
      <c r="AT605" s="214" t="s">
        <v>140</v>
      </c>
      <c r="AU605" s="214" t="s">
        <v>146</v>
      </c>
      <c r="AY605" s="20" t="s">
        <v>137</v>
      </c>
      <c r="BE605" s="215">
        <f>IF(N605="základní",J605,0)</f>
        <v>0</v>
      </c>
      <c r="BF605" s="215">
        <f>IF(N605="snížená",J605,0)</f>
        <v>0</v>
      </c>
      <c r="BG605" s="215">
        <f>IF(N605="zákl. přenesená",J605,0)</f>
        <v>0</v>
      </c>
      <c r="BH605" s="215">
        <f>IF(N605="sníž. přenesená",J605,0)</f>
        <v>0</v>
      </c>
      <c r="BI605" s="215">
        <f>IF(N605="nulová",J605,0)</f>
        <v>0</v>
      </c>
      <c r="BJ605" s="20" t="s">
        <v>146</v>
      </c>
      <c r="BK605" s="215">
        <f>ROUND(I605*H605,2)</f>
        <v>0</v>
      </c>
      <c r="BL605" s="20" t="s">
        <v>223</v>
      </c>
      <c r="BM605" s="214" t="s">
        <v>1362</v>
      </c>
    </row>
    <row r="606" s="2" customFormat="1">
      <c r="A606" s="41"/>
      <c r="B606" s="42"/>
      <c r="C606" s="43"/>
      <c r="D606" s="216" t="s">
        <v>148</v>
      </c>
      <c r="E606" s="43"/>
      <c r="F606" s="217" t="s">
        <v>1363</v>
      </c>
      <c r="G606" s="43"/>
      <c r="H606" s="43"/>
      <c r="I606" s="218"/>
      <c r="J606" s="43"/>
      <c r="K606" s="43"/>
      <c r="L606" s="47"/>
      <c r="M606" s="219"/>
      <c r="N606" s="220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20" t="s">
        <v>148</v>
      </c>
      <c r="AU606" s="20" t="s">
        <v>146</v>
      </c>
    </row>
    <row r="607" s="2" customFormat="1" ht="24.15" customHeight="1">
      <c r="A607" s="41"/>
      <c r="B607" s="42"/>
      <c r="C607" s="203" t="s">
        <v>1364</v>
      </c>
      <c r="D607" s="203" t="s">
        <v>140</v>
      </c>
      <c r="E607" s="204" t="s">
        <v>1365</v>
      </c>
      <c r="F607" s="205" t="s">
        <v>1366</v>
      </c>
      <c r="G607" s="206" t="s">
        <v>143</v>
      </c>
      <c r="H607" s="207">
        <v>8</v>
      </c>
      <c r="I607" s="208"/>
      <c r="J607" s="209">
        <f>ROUND(I607*H607,2)</f>
        <v>0</v>
      </c>
      <c r="K607" s="205" t="s">
        <v>144</v>
      </c>
      <c r="L607" s="47"/>
      <c r="M607" s="210" t="s">
        <v>19</v>
      </c>
      <c r="N607" s="211" t="s">
        <v>43</v>
      </c>
      <c r="O607" s="87"/>
      <c r="P607" s="212">
        <f>O607*H607</f>
        <v>0</v>
      </c>
      <c r="Q607" s="212">
        <v>3.0000000000000001E-05</v>
      </c>
      <c r="R607" s="212">
        <f>Q607*H607</f>
        <v>0.00024000000000000001</v>
      </c>
      <c r="S607" s="212">
        <v>0</v>
      </c>
      <c r="T607" s="213">
        <f>S607*H607</f>
        <v>0</v>
      </c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R607" s="214" t="s">
        <v>223</v>
      </c>
      <c r="AT607" s="214" t="s">
        <v>140</v>
      </c>
      <c r="AU607" s="214" t="s">
        <v>146</v>
      </c>
      <c r="AY607" s="20" t="s">
        <v>137</v>
      </c>
      <c r="BE607" s="215">
        <f>IF(N607="základní",J607,0)</f>
        <v>0</v>
      </c>
      <c r="BF607" s="215">
        <f>IF(N607="snížená",J607,0)</f>
        <v>0</v>
      </c>
      <c r="BG607" s="215">
        <f>IF(N607="zákl. přenesená",J607,0)</f>
        <v>0</v>
      </c>
      <c r="BH607" s="215">
        <f>IF(N607="sníž. přenesená",J607,0)</f>
        <v>0</v>
      </c>
      <c r="BI607" s="215">
        <f>IF(N607="nulová",J607,0)</f>
        <v>0</v>
      </c>
      <c r="BJ607" s="20" t="s">
        <v>146</v>
      </c>
      <c r="BK607" s="215">
        <f>ROUND(I607*H607,2)</f>
        <v>0</v>
      </c>
      <c r="BL607" s="20" t="s">
        <v>223</v>
      </c>
      <c r="BM607" s="214" t="s">
        <v>1367</v>
      </c>
    </row>
    <row r="608" s="2" customFormat="1">
      <c r="A608" s="41"/>
      <c r="B608" s="42"/>
      <c r="C608" s="43"/>
      <c r="D608" s="216" t="s">
        <v>148</v>
      </c>
      <c r="E608" s="43"/>
      <c r="F608" s="217" t="s">
        <v>1368</v>
      </c>
      <c r="G608" s="43"/>
      <c r="H608" s="43"/>
      <c r="I608" s="218"/>
      <c r="J608" s="43"/>
      <c r="K608" s="43"/>
      <c r="L608" s="47"/>
      <c r="M608" s="219"/>
      <c r="N608" s="220"/>
      <c r="O608" s="87"/>
      <c r="P608" s="87"/>
      <c r="Q608" s="87"/>
      <c r="R608" s="87"/>
      <c r="S608" s="87"/>
      <c r="T608" s="88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T608" s="20" t="s">
        <v>148</v>
      </c>
      <c r="AU608" s="20" t="s">
        <v>146</v>
      </c>
    </row>
    <row r="609" s="2" customFormat="1" ht="16.5" customHeight="1">
      <c r="A609" s="41"/>
      <c r="B609" s="42"/>
      <c r="C609" s="203" t="s">
        <v>1369</v>
      </c>
      <c r="D609" s="203" t="s">
        <v>140</v>
      </c>
      <c r="E609" s="204" t="s">
        <v>1370</v>
      </c>
      <c r="F609" s="205" t="s">
        <v>1371</v>
      </c>
      <c r="G609" s="206" t="s">
        <v>143</v>
      </c>
      <c r="H609" s="207">
        <v>9</v>
      </c>
      <c r="I609" s="208"/>
      <c r="J609" s="209">
        <f>ROUND(I609*H609,2)</f>
        <v>0</v>
      </c>
      <c r="K609" s="205" t="s">
        <v>144</v>
      </c>
      <c r="L609" s="47"/>
      <c r="M609" s="210" t="s">
        <v>19</v>
      </c>
      <c r="N609" s="211" t="s">
        <v>43</v>
      </c>
      <c r="O609" s="87"/>
      <c r="P609" s="212">
        <f>O609*H609</f>
        <v>0</v>
      </c>
      <c r="Q609" s="212">
        <v>6.9999999999999994E-05</v>
      </c>
      <c r="R609" s="212">
        <f>Q609*H609</f>
        <v>0.00062999999999999992</v>
      </c>
      <c r="S609" s="212">
        <v>0</v>
      </c>
      <c r="T609" s="213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214" t="s">
        <v>223</v>
      </c>
      <c r="AT609" s="214" t="s">
        <v>140</v>
      </c>
      <c r="AU609" s="214" t="s">
        <v>146</v>
      </c>
      <c r="AY609" s="20" t="s">
        <v>137</v>
      </c>
      <c r="BE609" s="215">
        <f>IF(N609="základní",J609,0)</f>
        <v>0</v>
      </c>
      <c r="BF609" s="215">
        <f>IF(N609="snížená",J609,0)</f>
        <v>0</v>
      </c>
      <c r="BG609" s="215">
        <f>IF(N609="zákl. přenesená",J609,0)</f>
        <v>0</v>
      </c>
      <c r="BH609" s="215">
        <f>IF(N609="sníž. přenesená",J609,0)</f>
        <v>0</v>
      </c>
      <c r="BI609" s="215">
        <f>IF(N609="nulová",J609,0)</f>
        <v>0</v>
      </c>
      <c r="BJ609" s="20" t="s">
        <v>146</v>
      </c>
      <c r="BK609" s="215">
        <f>ROUND(I609*H609,2)</f>
        <v>0</v>
      </c>
      <c r="BL609" s="20" t="s">
        <v>223</v>
      </c>
      <c r="BM609" s="214" t="s">
        <v>1372</v>
      </c>
    </row>
    <row r="610" s="2" customFormat="1">
      <c r="A610" s="41"/>
      <c r="B610" s="42"/>
      <c r="C610" s="43"/>
      <c r="D610" s="216" t="s">
        <v>148</v>
      </c>
      <c r="E610" s="43"/>
      <c r="F610" s="217" t="s">
        <v>1373</v>
      </c>
      <c r="G610" s="43"/>
      <c r="H610" s="43"/>
      <c r="I610" s="218"/>
      <c r="J610" s="43"/>
      <c r="K610" s="43"/>
      <c r="L610" s="47"/>
      <c r="M610" s="219"/>
      <c r="N610" s="220"/>
      <c r="O610" s="87"/>
      <c r="P610" s="87"/>
      <c r="Q610" s="87"/>
      <c r="R610" s="87"/>
      <c r="S610" s="87"/>
      <c r="T610" s="88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T610" s="20" t="s">
        <v>148</v>
      </c>
      <c r="AU610" s="20" t="s">
        <v>146</v>
      </c>
    </row>
    <row r="611" s="2" customFormat="1" ht="21.75" customHeight="1">
      <c r="A611" s="41"/>
      <c r="B611" s="42"/>
      <c r="C611" s="203" t="s">
        <v>1374</v>
      </c>
      <c r="D611" s="203" t="s">
        <v>140</v>
      </c>
      <c r="E611" s="204" t="s">
        <v>1375</v>
      </c>
      <c r="F611" s="205" t="s">
        <v>1376</v>
      </c>
      <c r="G611" s="206" t="s">
        <v>143</v>
      </c>
      <c r="H611" s="207">
        <v>9</v>
      </c>
      <c r="I611" s="208"/>
      <c r="J611" s="209">
        <f>ROUND(I611*H611,2)</f>
        <v>0</v>
      </c>
      <c r="K611" s="205" t="s">
        <v>144</v>
      </c>
      <c r="L611" s="47"/>
      <c r="M611" s="210" t="s">
        <v>19</v>
      </c>
      <c r="N611" s="211" t="s">
        <v>43</v>
      </c>
      <c r="O611" s="87"/>
      <c r="P611" s="212">
        <f>O611*H611</f>
        <v>0</v>
      </c>
      <c r="Q611" s="212">
        <v>0.00024000000000000001</v>
      </c>
      <c r="R611" s="212">
        <f>Q611*H611</f>
        <v>0.00216</v>
      </c>
      <c r="S611" s="212">
        <v>0</v>
      </c>
      <c r="T611" s="213">
        <f>S611*H611</f>
        <v>0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14" t="s">
        <v>223</v>
      </c>
      <c r="AT611" s="214" t="s">
        <v>140</v>
      </c>
      <c r="AU611" s="214" t="s">
        <v>146</v>
      </c>
      <c r="AY611" s="20" t="s">
        <v>137</v>
      </c>
      <c r="BE611" s="215">
        <f>IF(N611="základní",J611,0)</f>
        <v>0</v>
      </c>
      <c r="BF611" s="215">
        <f>IF(N611="snížená",J611,0)</f>
        <v>0</v>
      </c>
      <c r="BG611" s="215">
        <f>IF(N611="zákl. přenesená",J611,0)</f>
        <v>0</v>
      </c>
      <c r="BH611" s="215">
        <f>IF(N611="sníž. přenesená",J611,0)</f>
        <v>0</v>
      </c>
      <c r="BI611" s="215">
        <f>IF(N611="nulová",J611,0)</f>
        <v>0</v>
      </c>
      <c r="BJ611" s="20" t="s">
        <v>146</v>
      </c>
      <c r="BK611" s="215">
        <f>ROUND(I611*H611,2)</f>
        <v>0</v>
      </c>
      <c r="BL611" s="20" t="s">
        <v>223</v>
      </c>
      <c r="BM611" s="214" t="s">
        <v>1377</v>
      </c>
    </row>
    <row r="612" s="2" customFormat="1">
      <c r="A612" s="41"/>
      <c r="B612" s="42"/>
      <c r="C612" s="43"/>
      <c r="D612" s="216" t="s">
        <v>148</v>
      </c>
      <c r="E612" s="43"/>
      <c r="F612" s="217" t="s">
        <v>1378</v>
      </c>
      <c r="G612" s="43"/>
      <c r="H612" s="43"/>
      <c r="I612" s="218"/>
      <c r="J612" s="43"/>
      <c r="K612" s="43"/>
      <c r="L612" s="47"/>
      <c r="M612" s="219"/>
      <c r="N612" s="220"/>
      <c r="O612" s="87"/>
      <c r="P612" s="87"/>
      <c r="Q612" s="87"/>
      <c r="R612" s="87"/>
      <c r="S612" s="87"/>
      <c r="T612" s="88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T612" s="20" t="s">
        <v>148</v>
      </c>
      <c r="AU612" s="20" t="s">
        <v>146</v>
      </c>
    </row>
    <row r="613" s="2" customFormat="1" ht="16.5" customHeight="1">
      <c r="A613" s="41"/>
      <c r="B613" s="42"/>
      <c r="C613" s="203" t="s">
        <v>1379</v>
      </c>
      <c r="D613" s="203" t="s">
        <v>140</v>
      </c>
      <c r="E613" s="204" t="s">
        <v>1380</v>
      </c>
      <c r="F613" s="205" t="s">
        <v>1381</v>
      </c>
      <c r="G613" s="206" t="s">
        <v>143</v>
      </c>
      <c r="H613" s="207">
        <v>9</v>
      </c>
      <c r="I613" s="208"/>
      <c r="J613" s="209">
        <f>ROUND(I613*H613,2)</f>
        <v>0</v>
      </c>
      <c r="K613" s="205" t="s">
        <v>144</v>
      </c>
      <c r="L613" s="47"/>
      <c r="M613" s="210" t="s">
        <v>19</v>
      </c>
      <c r="N613" s="211" t="s">
        <v>43</v>
      </c>
      <c r="O613" s="87"/>
      <c r="P613" s="212">
        <f>O613*H613</f>
        <v>0</v>
      </c>
      <c r="Q613" s="212">
        <v>0</v>
      </c>
      <c r="R613" s="212">
        <f>Q613*H613</f>
        <v>0</v>
      </c>
      <c r="S613" s="212">
        <v>0</v>
      </c>
      <c r="T613" s="213">
        <f>S613*H613</f>
        <v>0</v>
      </c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R613" s="214" t="s">
        <v>223</v>
      </c>
      <c r="AT613" s="214" t="s">
        <v>140</v>
      </c>
      <c r="AU613" s="214" t="s">
        <v>146</v>
      </c>
      <c r="AY613" s="20" t="s">
        <v>137</v>
      </c>
      <c r="BE613" s="215">
        <f>IF(N613="základní",J613,0)</f>
        <v>0</v>
      </c>
      <c r="BF613" s="215">
        <f>IF(N613="snížená",J613,0)</f>
        <v>0</v>
      </c>
      <c r="BG613" s="215">
        <f>IF(N613="zákl. přenesená",J613,0)</f>
        <v>0</v>
      </c>
      <c r="BH613" s="215">
        <f>IF(N613="sníž. přenesená",J613,0)</f>
        <v>0</v>
      </c>
      <c r="BI613" s="215">
        <f>IF(N613="nulová",J613,0)</f>
        <v>0</v>
      </c>
      <c r="BJ613" s="20" t="s">
        <v>146</v>
      </c>
      <c r="BK613" s="215">
        <f>ROUND(I613*H613,2)</f>
        <v>0</v>
      </c>
      <c r="BL613" s="20" t="s">
        <v>223</v>
      </c>
      <c r="BM613" s="214" t="s">
        <v>1382</v>
      </c>
    </row>
    <row r="614" s="2" customFormat="1">
      <c r="A614" s="41"/>
      <c r="B614" s="42"/>
      <c r="C614" s="43"/>
      <c r="D614" s="216" t="s">
        <v>148</v>
      </c>
      <c r="E614" s="43"/>
      <c r="F614" s="217" t="s">
        <v>1383</v>
      </c>
      <c r="G614" s="43"/>
      <c r="H614" s="43"/>
      <c r="I614" s="218"/>
      <c r="J614" s="43"/>
      <c r="K614" s="43"/>
      <c r="L614" s="47"/>
      <c r="M614" s="219"/>
      <c r="N614" s="220"/>
      <c r="O614" s="87"/>
      <c r="P614" s="87"/>
      <c r="Q614" s="87"/>
      <c r="R614" s="87"/>
      <c r="S614" s="87"/>
      <c r="T614" s="88"/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T614" s="20" t="s">
        <v>148</v>
      </c>
      <c r="AU614" s="20" t="s">
        <v>146</v>
      </c>
    </row>
    <row r="615" s="2" customFormat="1" ht="16.5" customHeight="1">
      <c r="A615" s="41"/>
      <c r="B615" s="42"/>
      <c r="C615" s="203" t="s">
        <v>1384</v>
      </c>
      <c r="D615" s="203" t="s">
        <v>140</v>
      </c>
      <c r="E615" s="204" t="s">
        <v>1385</v>
      </c>
      <c r="F615" s="205" t="s">
        <v>1386</v>
      </c>
      <c r="G615" s="206" t="s">
        <v>143</v>
      </c>
      <c r="H615" s="207">
        <v>9</v>
      </c>
      <c r="I615" s="208"/>
      <c r="J615" s="209">
        <f>ROUND(I615*H615,2)</f>
        <v>0</v>
      </c>
      <c r="K615" s="205" t="s">
        <v>144</v>
      </c>
      <c r="L615" s="47"/>
      <c r="M615" s="210" t="s">
        <v>19</v>
      </c>
      <c r="N615" s="211" t="s">
        <v>43</v>
      </c>
      <c r="O615" s="87"/>
      <c r="P615" s="212">
        <f>O615*H615</f>
        <v>0</v>
      </c>
      <c r="Q615" s="212">
        <v>0.00012999999999999999</v>
      </c>
      <c r="R615" s="212">
        <f>Q615*H615</f>
        <v>0.0011699999999999998</v>
      </c>
      <c r="S615" s="212">
        <v>0</v>
      </c>
      <c r="T615" s="213">
        <f>S615*H615</f>
        <v>0</v>
      </c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R615" s="214" t="s">
        <v>223</v>
      </c>
      <c r="AT615" s="214" t="s">
        <v>140</v>
      </c>
      <c r="AU615" s="214" t="s">
        <v>146</v>
      </c>
      <c r="AY615" s="20" t="s">
        <v>137</v>
      </c>
      <c r="BE615" s="215">
        <f>IF(N615="základní",J615,0)</f>
        <v>0</v>
      </c>
      <c r="BF615" s="215">
        <f>IF(N615="snížená",J615,0)</f>
        <v>0</v>
      </c>
      <c r="BG615" s="215">
        <f>IF(N615="zákl. přenesená",J615,0)</f>
        <v>0</v>
      </c>
      <c r="BH615" s="215">
        <f>IF(N615="sníž. přenesená",J615,0)</f>
        <v>0</v>
      </c>
      <c r="BI615" s="215">
        <f>IF(N615="nulová",J615,0)</f>
        <v>0</v>
      </c>
      <c r="BJ615" s="20" t="s">
        <v>146</v>
      </c>
      <c r="BK615" s="215">
        <f>ROUND(I615*H615,2)</f>
        <v>0</v>
      </c>
      <c r="BL615" s="20" t="s">
        <v>223</v>
      </c>
      <c r="BM615" s="214" t="s">
        <v>1387</v>
      </c>
    </row>
    <row r="616" s="2" customFormat="1">
      <c r="A616" s="41"/>
      <c r="B616" s="42"/>
      <c r="C616" s="43"/>
      <c r="D616" s="216" t="s">
        <v>148</v>
      </c>
      <c r="E616" s="43"/>
      <c r="F616" s="217" t="s">
        <v>1388</v>
      </c>
      <c r="G616" s="43"/>
      <c r="H616" s="43"/>
      <c r="I616" s="218"/>
      <c r="J616" s="43"/>
      <c r="K616" s="43"/>
      <c r="L616" s="47"/>
      <c r="M616" s="219"/>
      <c r="N616" s="220"/>
      <c r="O616" s="87"/>
      <c r="P616" s="87"/>
      <c r="Q616" s="87"/>
      <c r="R616" s="87"/>
      <c r="S616" s="87"/>
      <c r="T616" s="88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T616" s="20" t="s">
        <v>148</v>
      </c>
      <c r="AU616" s="20" t="s">
        <v>146</v>
      </c>
    </row>
    <row r="617" s="2" customFormat="1" ht="16.5" customHeight="1">
      <c r="A617" s="41"/>
      <c r="B617" s="42"/>
      <c r="C617" s="203" t="s">
        <v>1389</v>
      </c>
      <c r="D617" s="203" t="s">
        <v>140</v>
      </c>
      <c r="E617" s="204" t="s">
        <v>1390</v>
      </c>
      <c r="F617" s="205" t="s">
        <v>1391</v>
      </c>
      <c r="G617" s="206" t="s">
        <v>143</v>
      </c>
      <c r="H617" s="207">
        <v>9</v>
      </c>
      <c r="I617" s="208"/>
      <c r="J617" s="209">
        <f>ROUND(I617*H617,2)</f>
        <v>0</v>
      </c>
      <c r="K617" s="205" t="s">
        <v>144</v>
      </c>
      <c r="L617" s="47"/>
      <c r="M617" s="210" t="s">
        <v>19</v>
      </c>
      <c r="N617" s="211" t="s">
        <v>43</v>
      </c>
      <c r="O617" s="87"/>
      <c r="P617" s="212">
        <f>O617*H617</f>
        <v>0</v>
      </c>
      <c r="Q617" s="212">
        <v>0.00034000000000000002</v>
      </c>
      <c r="R617" s="212">
        <f>Q617*H617</f>
        <v>0.0030600000000000002</v>
      </c>
      <c r="S617" s="212">
        <v>0</v>
      </c>
      <c r="T617" s="213">
        <f>S617*H617</f>
        <v>0</v>
      </c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R617" s="214" t="s">
        <v>223</v>
      </c>
      <c r="AT617" s="214" t="s">
        <v>140</v>
      </c>
      <c r="AU617" s="214" t="s">
        <v>146</v>
      </c>
      <c r="AY617" s="20" t="s">
        <v>137</v>
      </c>
      <c r="BE617" s="215">
        <f>IF(N617="základní",J617,0)</f>
        <v>0</v>
      </c>
      <c r="BF617" s="215">
        <f>IF(N617="snížená",J617,0)</f>
        <v>0</v>
      </c>
      <c r="BG617" s="215">
        <f>IF(N617="zákl. přenesená",J617,0)</f>
        <v>0</v>
      </c>
      <c r="BH617" s="215">
        <f>IF(N617="sníž. přenesená",J617,0)</f>
        <v>0</v>
      </c>
      <c r="BI617" s="215">
        <f>IF(N617="nulová",J617,0)</f>
        <v>0</v>
      </c>
      <c r="BJ617" s="20" t="s">
        <v>146</v>
      </c>
      <c r="BK617" s="215">
        <f>ROUND(I617*H617,2)</f>
        <v>0</v>
      </c>
      <c r="BL617" s="20" t="s">
        <v>223</v>
      </c>
      <c r="BM617" s="214" t="s">
        <v>1392</v>
      </c>
    </row>
    <row r="618" s="2" customFormat="1">
      <c r="A618" s="41"/>
      <c r="B618" s="42"/>
      <c r="C618" s="43"/>
      <c r="D618" s="216" t="s">
        <v>148</v>
      </c>
      <c r="E618" s="43"/>
      <c r="F618" s="217" t="s">
        <v>1393</v>
      </c>
      <c r="G618" s="43"/>
      <c r="H618" s="43"/>
      <c r="I618" s="218"/>
      <c r="J618" s="43"/>
      <c r="K618" s="43"/>
      <c r="L618" s="47"/>
      <c r="M618" s="219"/>
      <c r="N618" s="220"/>
      <c r="O618" s="87"/>
      <c r="P618" s="87"/>
      <c r="Q618" s="87"/>
      <c r="R618" s="87"/>
      <c r="S618" s="87"/>
      <c r="T618" s="88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T618" s="20" t="s">
        <v>148</v>
      </c>
      <c r="AU618" s="20" t="s">
        <v>146</v>
      </c>
    </row>
    <row r="619" s="2" customFormat="1" ht="24.15" customHeight="1">
      <c r="A619" s="41"/>
      <c r="B619" s="42"/>
      <c r="C619" s="203" t="s">
        <v>1394</v>
      </c>
      <c r="D619" s="203" t="s">
        <v>140</v>
      </c>
      <c r="E619" s="204" t="s">
        <v>1395</v>
      </c>
      <c r="F619" s="205" t="s">
        <v>1396</v>
      </c>
      <c r="G619" s="206" t="s">
        <v>143</v>
      </c>
      <c r="H619" s="207">
        <v>9</v>
      </c>
      <c r="I619" s="208"/>
      <c r="J619" s="209">
        <f>ROUND(I619*H619,2)</f>
        <v>0</v>
      </c>
      <c r="K619" s="205" t="s">
        <v>144</v>
      </c>
      <c r="L619" s="47"/>
      <c r="M619" s="210" t="s">
        <v>19</v>
      </c>
      <c r="N619" s="211" t="s">
        <v>43</v>
      </c>
      <c r="O619" s="87"/>
      <c r="P619" s="212">
        <f>O619*H619</f>
        <v>0</v>
      </c>
      <c r="Q619" s="212">
        <v>3.0000000000000001E-05</v>
      </c>
      <c r="R619" s="212">
        <f>Q619*H619</f>
        <v>0.00027</v>
      </c>
      <c r="S619" s="212">
        <v>0</v>
      </c>
      <c r="T619" s="213">
        <f>S619*H619</f>
        <v>0</v>
      </c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R619" s="214" t="s">
        <v>223</v>
      </c>
      <c r="AT619" s="214" t="s">
        <v>140</v>
      </c>
      <c r="AU619" s="214" t="s">
        <v>146</v>
      </c>
      <c r="AY619" s="20" t="s">
        <v>137</v>
      </c>
      <c r="BE619" s="215">
        <f>IF(N619="základní",J619,0)</f>
        <v>0</v>
      </c>
      <c r="BF619" s="215">
        <f>IF(N619="snížená",J619,0)</f>
        <v>0</v>
      </c>
      <c r="BG619" s="215">
        <f>IF(N619="zákl. přenesená",J619,0)</f>
        <v>0</v>
      </c>
      <c r="BH619" s="215">
        <f>IF(N619="sníž. přenesená",J619,0)</f>
        <v>0</v>
      </c>
      <c r="BI619" s="215">
        <f>IF(N619="nulová",J619,0)</f>
        <v>0</v>
      </c>
      <c r="BJ619" s="20" t="s">
        <v>146</v>
      </c>
      <c r="BK619" s="215">
        <f>ROUND(I619*H619,2)</f>
        <v>0</v>
      </c>
      <c r="BL619" s="20" t="s">
        <v>223</v>
      </c>
      <c r="BM619" s="214" t="s">
        <v>1397</v>
      </c>
    </row>
    <row r="620" s="2" customFormat="1">
      <c r="A620" s="41"/>
      <c r="B620" s="42"/>
      <c r="C620" s="43"/>
      <c r="D620" s="216" t="s">
        <v>148</v>
      </c>
      <c r="E620" s="43"/>
      <c r="F620" s="217" t="s">
        <v>1398</v>
      </c>
      <c r="G620" s="43"/>
      <c r="H620" s="43"/>
      <c r="I620" s="218"/>
      <c r="J620" s="43"/>
      <c r="K620" s="43"/>
      <c r="L620" s="47"/>
      <c r="M620" s="219"/>
      <c r="N620" s="220"/>
      <c r="O620" s="87"/>
      <c r="P620" s="87"/>
      <c r="Q620" s="87"/>
      <c r="R620" s="87"/>
      <c r="S620" s="87"/>
      <c r="T620" s="88"/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T620" s="20" t="s">
        <v>148</v>
      </c>
      <c r="AU620" s="20" t="s">
        <v>146</v>
      </c>
    </row>
    <row r="621" s="2" customFormat="1" ht="24.15" customHeight="1">
      <c r="A621" s="41"/>
      <c r="B621" s="42"/>
      <c r="C621" s="203" t="s">
        <v>1399</v>
      </c>
      <c r="D621" s="203" t="s">
        <v>140</v>
      </c>
      <c r="E621" s="204" t="s">
        <v>1400</v>
      </c>
      <c r="F621" s="205" t="s">
        <v>1401</v>
      </c>
      <c r="G621" s="206" t="s">
        <v>260</v>
      </c>
      <c r="H621" s="207">
        <v>4.5</v>
      </c>
      <c r="I621" s="208"/>
      <c r="J621" s="209">
        <f>ROUND(I621*H621,2)</f>
        <v>0</v>
      </c>
      <c r="K621" s="205" t="s">
        <v>144</v>
      </c>
      <c r="L621" s="47"/>
      <c r="M621" s="210" t="s">
        <v>19</v>
      </c>
      <c r="N621" s="211" t="s">
        <v>43</v>
      </c>
      <c r="O621" s="87"/>
      <c r="P621" s="212">
        <f>O621*H621</f>
        <v>0</v>
      </c>
      <c r="Q621" s="212">
        <v>1.0000000000000001E-05</v>
      </c>
      <c r="R621" s="212">
        <f>Q621*H621</f>
        <v>4.5000000000000003E-05</v>
      </c>
      <c r="S621" s="212">
        <v>0</v>
      </c>
      <c r="T621" s="213">
        <f>S621*H621</f>
        <v>0</v>
      </c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R621" s="214" t="s">
        <v>223</v>
      </c>
      <c r="AT621" s="214" t="s">
        <v>140</v>
      </c>
      <c r="AU621" s="214" t="s">
        <v>146</v>
      </c>
      <c r="AY621" s="20" t="s">
        <v>137</v>
      </c>
      <c r="BE621" s="215">
        <f>IF(N621="základní",J621,0)</f>
        <v>0</v>
      </c>
      <c r="BF621" s="215">
        <f>IF(N621="snížená",J621,0)</f>
        <v>0</v>
      </c>
      <c r="BG621" s="215">
        <f>IF(N621="zákl. přenesená",J621,0)</f>
        <v>0</v>
      </c>
      <c r="BH621" s="215">
        <f>IF(N621="sníž. přenesená",J621,0)</f>
        <v>0</v>
      </c>
      <c r="BI621" s="215">
        <f>IF(N621="nulová",J621,0)</f>
        <v>0</v>
      </c>
      <c r="BJ621" s="20" t="s">
        <v>146</v>
      </c>
      <c r="BK621" s="215">
        <f>ROUND(I621*H621,2)</f>
        <v>0</v>
      </c>
      <c r="BL621" s="20" t="s">
        <v>223</v>
      </c>
      <c r="BM621" s="214" t="s">
        <v>1402</v>
      </c>
    </row>
    <row r="622" s="2" customFormat="1">
      <c r="A622" s="41"/>
      <c r="B622" s="42"/>
      <c r="C622" s="43"/>
      <c r="D622" s="216" t="s">
        <v>148</v>
      </c>
      <c r="E622" s="43"/>
      <c r="F622" s="217" t="s">
        <v>1403</v>
      </c>
      <c r="G622" s="43"/>
      <c r="H622" s="43"/>
      <c r="I622" s="218"/>
      <c r="J622" s="43"/>
      <c r="K622" s="43"/>
      <c r="L622" s="47"/>
      <c r="M622" s="219"/>
      <c r="N622" s="220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T622" s="20" t="s">
        <v>148</v>
      </c>
      <c r="AU622" s="20" t="s">
        <v>146</v>
      </c>
    </row>
    <row r="623" s="13" customFormat="1">
      <c r="A623" s="13"/>
      <c r="B623" s="221"/>
      <c r="C623" s="222"/>
      <c r="D623" s="223" t="s">
        <v>150</v>
      </c>
      <c r="E623" s="224" t="s">
        <v>19</v>
      </c>
      <c r="F623" s="225" t="s">
        <v>1404</v>
      </c>
      <c r="G623" s="222"/>
      <c r="H623" s="226">
        <v>4.5</v>
      </c>
      <c r="I623" s="227"/>
      <c r="J623" s="222"/>
      <c r="K623" s="222"/>
      <c r="L623" s="228"/>
      <c r="M623" s="229"/>
      <c r="N623" s="230"/>
      <c r="O623" s="230"/>
      <c r="P623" s="230"/>
      <c r="Q623" s="230"/>
      <c r="R623" s="230"/>
      <c r="S623" s="230"/>
      <c r="T623" s="231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2" t="s">
        <v>150</v>
      </c>
      <c r="AU623" s="232" t="s">
        <v>146</v>
      </c>
      <c r="AV623" s="13" t="s">
        <v>146</v>
      </c>
      <c r="AW623" s="13" t="s">
        <v>32</v>
      </c>
      <c r="AX623" s="13" t="s">
        <v>79</v>
      </c>
      <c r="AY623" s="232" t="s">
        <v>137</v>
      </c>
    </row>
    <row r="624" s="2" customFormat="1" ht="24.15" customHeight="1">
      <c r="A624" s="41"/>
      <c r="B624" s="42"/>
      <c r="C624" s="203" t="s">
        <v>1405</v>
      </c>
      <c r="D624" s="203" t="s">
        <v>140</v>
      </c>
      <c r="E624" s="204" t="s">
        <v>1406</v>
      </c>
      <c r="F624" s="205" t="s">
        <v>1407</v>
      </c>
      <c r="G624" s="206" t="s">
        <v>260</v>
      </c>
      <c r="H624" s="207">
        <v>4.5</v>
      </c>
      <c r="I624" s="208"/>
      <c r="J624" s="209">
        <f>ROUND(I624*H624,2)</f>
        <v>0</v>
      </c>
      <c r="K624" s="205" t="s">
        <v>144</v>
      </c>
      <c r="L624" s="47"/>
      <c r="M624" s="210" t="s">
        <v>19</v>
      </c>
      <c r="N624" s="211" t="s">
        <v>43</v>
      </c>
      <c r="O624" s="87"/>
      <c r="P624" s="212">
        <f>O624*H624</f>
        <v>0</v>
      </c>
      <c r="Q624" s="212">
        <v>2.0000000000000002E-05</v>
      </c>
      <c r="R624" s="212">
        <f>Q624*H624</f>
        <v>9.0000000000000006E-05</v>
      </c>
      <c r="S624" s="212">
        <v>0</v>
      </c>
      <c r="T624" s="213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14" t="s">
        <v>223</v>
      </c>
      <c r="AT624" s="214" t="s">
        <v>140</v>
      </c>
      <c r="AU624" s="214" t="s">
        <v>146</v>
      </c>
      <c r="AY624" s="20" t="s">
        <v>137</v>
      </c>
      <c r="BE624" s="215">
        <f>IF(N624="základní",J624,0)</f>
        <v>0</v>
      </c>
      <c r="BF624" s="215">
        <f>IF(N624="snížená",J624,0)</f>
        <v>0</v>
      </c>
      <c r="BG624" s="215">
        <f>IF(N624="zákl. přenesená",J624,0)</f>
        <v>0</v>
      </c>
      <c r="BH624" s="215">
        <f>IF(N624="sníž. přenesená",J624,0)</f>
        <v>0</v>
      </c>
      <c r="BI624" s="215">
        <f>IF(N624="nulová",J624,0)</f>
        <v>0</v>
      </c>
      <c r="BJ624" s="20" t="s">
        <v>146</v>
      </c>
      <c r="BK624" s="215">
        <f>ROUND(I624*H624,2)</f>
        <v>0</v>
      </c>
      <c r="BL624" s="20" t="s">
        <v>223</v>
      </c>
      <c r="BM624" s="214" t="s">
        <v>1408</v>
      </c>
    </row>
    <row r="625" s="2" customFormat="1">
      <c r="A625" s="41"/>
      <c r="B625" s="42"/>
      <c r="C625" s="43"/>
      <c r="D625" s="216" t="s">
        <v>148</v>
      </c>
      <c r="E625" s="43"/>
      <c r="F625" s="217" t="s">
        <v>1409</v>
      </c>
      <c r="G625" s="43"/>
      <c r="H625" s="43"/>
      <c r="I625" s="218"/>
      <c r="J625" s="43"/>
      <c r="K625" s="43"/>
      <c r="L625" s="47"/>
      <c r="M625" s="219"/>
      <c r="N625" s="220"/>
      <c r="O625" s="87"/>
      <c r="P625" s="87"/>
      <c r="Q625" s="87"/>
      <c r="R625" s="87"/>
      <c r="S625" s="87"/>
      <c r="T625" s="88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T625" s="20" t="s">
        <v>148</v>
      </c>
      <c r="AU625" s="20" t="s">
        <v>146</v>
      </c>
    </row>
    <row r="626" s="2" customFormat="1" ht="21.75" customHeight="1">
      <c r="A626" s="41"/>
      <c r="B626" s="42"/>
      <c r="C626" s="203" t="s">
        <v>1410</v>
      </c>
      <c r="D626" s="203" t="s">
        <v>140</v>
      </c>
      <c r="E626" s="204" t="s">
        <v>1411</v>
      </c>
      <c r="F626" s="205" t="s">
        <v>1412</v>
      </c>
      <c r="G626" s="206" t="s">
        <v>260</v>
      </c>
      <c r="H626" s="207">
        <v>4.5</v>
      </c>
      <c r="I626" s="208"/>
      <c r="J626" s="209">
        <f>ROUND(I626*H626,2)</f>
        <v>0</v>
      </c>
      <c r="K626" s="205" t="s">
        <v>144</v>
      </c>
      <c r="L626" s="47"/>
      <c r="M626" s="210" t="s">
        <v>19</v>
      </c>
      <c r="N626" s="211" t="s">
        <v>43</v>
      </c>
      <c r="O626" s="87"/>
      <c r="P626" s="212">
        <f>O626*H626</f>
        <v>0</v>
      </c>
      <c r="Q626" s="212">
        <v>3.0000000000000001E-05</v>
      </c>
      <c r="R626" s="212">
        <f>Q626*H626</f>
        <v>0.000135</v>
      </c>
      <c r="S626" s="212">
        <v>0</v>
      </c>
      <c r="T626" s="213">
        <f>S626*H626</f>
        <v>0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214" t="s">
        <v>223</v>
      </c>
      <c r="AT626" s="214" t="s">
        <v>140</v>
      </c>
      <c r="AU626" s="214" t="s">
        <v>146</v>
      </c>
      <c r="AY626" s="20" t="s">
        <v>137</v>
      </c>
      <c r="BE626" s="215">
        <f>IF(N626="základní",J626,0)</f>
        <v>0</v>
      </c>
      <c r="BF626" s="215">
        <f>IF(N626="snížená",J626,0)</f>
        <v>0</v>
      </c>
      <c r="BG626" s="215">
        <f>IF(N626="zákl. přenesená",J626,0)</f>
        <v>0</v>
      </c>
      <c r="BH626" s="215">
        <f>IF(N626="sníž. přenesená",J626,0)</f>
        <v>0</v>
      </c>
      <c r="BI626" s="215">
        <f>IF(N626="nulová",J626,0)</f>
        <v>0</v>
      </c>
      <c r="BJ626" s="20" t="s">
        <v>146</v>
      </c>
      <c r="BK626" s="215">
        <f>ROUND(I626*H626,2)</f>
        <v>0</v>
      </c>
      <c r="BL626" s="20" t="s">
        <v>223</v>
      </c>
      <c r="BM626" s="214" t="s">
        <v>1413</v>
      </c>
    </row>
    <row r="627" s="2" customFormat="1">
      <c r="A627" s="41"/>
      <c r="B627" s="42"/>
      <c r="C627" s="43"/>
      <c r="D627" s="216" t="s">
        <v>148</v>
      </c>
      <c r="E627" s="43"/>
      <c r="F627" s="217" t="s">
        <v>1414</v>
      </c>
      <c r="G627" s="43"/>
      <c r="H627" s="43"/>
      <c r="I627" s="218"/>
      <c r="J627" s="43"/>
      <c r="K627" s="43"/>
      <c r="L627" s="47"/>
      <c r="M627" s="219"/>
      <c r="N627" s="220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20" t="s">
        <v>148</v>
      </c>
      <c r="AU627" s="20" t="s">
        <v>146</v>
      </c>
    </row>
    <row r="628" s="2" customFormat="1" ht="16.5" customHeight="1">
      <c r="A628" s="41"/>
      <c r="B628" s="42"/>
      <c r="C628" s="203" t="s">
        <v>1415</v>
      </c>
      <c r="D628" s="203" t="s">
        <v>140</v>
      </c>
      <c r="E628" s="204" t="s">
        <v>1416</v>
      </c>
      <c r="F628" s="205" t="s">
        <v>1417</v>
      </c>
      <c r="G628" s="206" t="s">
        <v>260</v>
      </c>
      <c r="H628" s="207">
        <v>4.5</v>
      </c>
      <c r="I628" s="208"/>
      <c r="J628" s="209">
        <f>ROUND(I628*H628,2)</f>
        <v>0</v>
      </c>
      <c r="K628" s="205" t="s">
        <v>144</v>
      </c>
      <c r="L628" s="47"/>
      <c r="M628" s="210" t="s">
        <v>19</v>
      </c>
      <c r="N628" s="211" t="s">
        <v>43</v>
      </c>
      <c r="O628" s="87"/>
      <c r="P628" s="212">
        <f>O628*H628</f>
        <v>0</v>
      </c>
      <c r="Q628" s="212">
        <v>2.0000000000000002E-05</v>
      </c>
      <c r="R628" s="212">
        <f>Q628*H628</f>
        <v>9.0000000000000006E-05</v>
      </c>
      <c r="S628" s="212">
        <v>0</v>
      </c>
      <c r="T628" s="213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14" t="s">
        <v>223</v>
      </c>
      <c r="AT628" s="214" t="s">
        <v>140</v>
      </c>
      <c r="AU628" s="214" t="s">
        <v>146</v>
      </c>
      <c r="AY628" s="20" t="s">
        <v>137</v>
      </c>
      <c r="BE628" s="215">
        <f>IF(N628="základní",J628,0)</f>
        <v>0</v>
      </c>
      <c r="BF628" s="215">
        <f>IF(N628="snížená",J628,0)</f>
        <v>0</v>
      </c>
      <c r="BG628" s="215">
        <f>IF(N628="zákl. přenesená",J628,0)</f>
        <v>0</v>
      </c>
      <c r="BH628" s="215">
        <f>IF(N628="sníž. přenesená",J628,0)</f>
        <v>0</v>
      </c>
      <c r="BI628" s="215">
        <f>IF(N628="nulová",J628,0)</f>
        <v>0</v>
      </c>
      <c r="BJ628" s="20" t="s">
        <v>146</v>
      </c>
      <c r="BK628" s="215">
        <f>ROUND(I628*H628,2)</f>
        <v>0</v>
      </c>
      <c r="BL628" s="20" t="s">
        <v>223</v>
      </c>
      <c r="BM628" s="214" t="s">
        <v>1418</v>
      </c>
    </row>
    <row r="629" s="2" customFormat="1">
      <c r="A629" s="41"/>
      <c r="B629" s="42"/>
      <c r="C629" s="43"/>
      <c r="D629" s="216" t="s">
        <v>148</v>
      </c>
      <c r="E629" s="43"/>
      <c r="F629" s="217" t="s">
        <v>1419</v>
      </c>
      <c r="G629" s="43"/>
      <c r="H629" s="43"/>
      <c r="I629" s="218"/>
      <c r="J629" s="43"/>
      <c r="K629" s="43"/>
      <c r="L629" s="47"/>
      <c r="M629" s="219"/>
      <c r="N629" s="220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148</v>
      </c>
      <c r="AU629" s="20" t="s">
        <v>146</v>
      </c>
    </row>
    <row r="630" s="2" customFormat="1" ht="21.75" customHeight="1">
      <c r="A630" s="41"/>
      <c r="B630" s="42"/>
      <c r="C630" s="203" t="s">
        <v>1420</v>
      </c>
      <c r="D630" s="203" t="s">
        <v>140</v>
      </c>
      <c r="E630" s="204" t="s">
        <v>1421</v>
      </c>
      <c r="F630" s="205" t="s">
        <v>1422</v>
      </c>
      <c r="G630" s="206" t="s">
        <v>260</v>
      </c>
      <c r="H630" s="207">
        <v>4.5</v>
      </c>
      <c r="I630" s="208"/>
      <c r="J630" s="209">
        <f>ROUND(I630*H630,2)</f>
        <v>0</v>
      </c>
      <c r="K630" s="205" t="s">
        <v>144</v>
      </c>
      <c r="L630" s="47"/>
      <c r="M630" s="210" t="s">
        <v>19</v>
      </c>
      <c r="N630" s="211" t="s">
        <v>43</v>
      </c>
      <c r="O630" s="87"/>
      <c r="P630" s="212">
        <f>O630*H630</f>
        <v>0</v>
      </c>
      <c r="Q630" s="212">
        <v>0.00012999999999999999</v>
      </c>
      <c r="R630" s="212">
        <f>Q630*H630</f>
        <v>0.00058499999999999991</v>
      </c>
      <c r="S630" s="212">
        <v>0</v>
      </c>
      <c r="T630" s="213">
        <f>S630*H630</f>
        <v>0</v>
      </c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R630" s="214" t="s">
        <v>223</v>
      </c>
      <c r="AT630" s="214" t="s">
        <v>140</v>
      </c>
      <c r="AU630" s="214" t="s">
        <v>146</v>
      </c>
      <c r="AY630" s="20" t="s">
        <v>137</v>
      </c>
      <c r="BE630" s="215">
        <f>IF(N630="základní",J630,0)</f>
        <v>0</v>
      </c>
      <c r="BF630" s="215">
        <f>IF(N630="snížená",J630,0)</f>
        <v>0</v>
      </c>
      <c r="BG630" s="215">
        <f>IF(N630="zákl. přenesená",J630,0)</f>
        <v>0</v>
      </c>
      <c r="BH630" s="215">
        <f>IF(N630="sníž. přenesená",J630,0)</f>
        <v>0</v>
      </c>
      <c r="BI630" s="215">
        <f>IF(N630="nulová",J630,0)</f>
        <v>0</v>
      </c>
      <c r="BJ630" s="20" t="s">
        <v>146</v>
      </c>
      <c r="BK630" s="215">
        <f>ROUND(I630*H630,2)</f>
        <v>0</v>
      </c>
      <c r="BL630" s="20" t="s">
        <v>223</v>
      </c>
      <c r="BM630" s="214" t="s">
        <v>1423</v>
      </c>
    </row>
    <row r="631" s="2" customFormat="1">
      <c r="A631" s="41"/>
      <c r="B631" s="42"/>
      <c r="C631" s="43"/>
      <c r="D631" s="216" t="s">
        <v>148</v>
      </c>
      <c r="E631" s="43"/>
      <c r="F631" s="217" t="s">
        <v>1424</v>
      </c>
      <c r="G631" s="43"/>
      <c r="H631" s="43"/>
      <c r="I631" s="218"/>
      <c r="J631" s="43"/>
      <c r="K631" s="43"/>
      <c r="L631" s="47"/>
      <c r="M631" s="219"/>
      <c r="N631" s="220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T631" s="20" t="s">
        <v>148</v>
      </c>
      <c r="AU631" s="20" t="s">
        <v>146</v>
      </c>
    </row>
    <row r="632" s="12" customFormat="1" ht="22.8" customHeight="1">
      <c r="A632" s="12"/>
      <c r="B632" s="187"/>
      <c r="C632" s="188"/>
      <c r="D632" s="189" t="s">
        <v>70</v>
      </c>
      <c r="E632" s="201" t="s">
        <v>1425</v>
      </c>
      <c r="F632" s="201" t="s">
        <v>1426</v>
      </c>
      <c r="G632" s="188"/>
      <c r="H632" s="188"/>
      <c r="I632" s="191"/>
      <c r="J632" s="202">
        <f>BK632</f>
        <v>0</v>
      </c>
      <c r="K632" s="188"/>
      <c r="L632" s="193"/>
      <c r="M632" s="194"/>
      <c r="N632" s="195"/>
      <c r="O632" s="195"/>
      <c r="P632" s="196">
        <f>SUM(P633:P646)</f>
        <v>0</v>
      </c>
      <c r="Q632" s="195"/>
      <c r="R632" s="196">
        <f>SUM(R633:R646)</f>
        <v>0.13902999999999999</v>
      </c>
      <c r="S632" s="195"/>
      <c r="T632" s="197">
        <f>SUM(T633:T646)</f>
        <v>0.028649999999999998</v>
      </c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R632" s="198" t="s">
        <v>146</v>
      </c>
      <c r="AT632" s="199" t="s">
        <v>70</v>
      </c>
      <c r="AU632" s="199" t="s">
        <v>79</v>
      </c>
      <c r="AY632" s="198" t="s">
        <v>137</v>
      </c>
      <c r="BK632" s="200">
        <f>SUM(BK633:BK646)</f>
        <v>0</v>
      </c>
    </row>
    <row r="633" s="2" customFormat="1" ht="16.5" customHeight="1">
      <c r="A633" s="41"/>
      <c r="B633" s="42"/>
      <c r="C633" s="203" t="s">
        <v>1427</v>
      </c>
      <c r="D633" s="203" t="s">
        <v>140</v>
      </c>
      <c r="E633" s="204" t="s">
        <v>1428</v>
      </c>
      <c r="F633" s="205" t="s">
        <v>1429</v>
      </c>
      <c r="G633" s="206" t="s">
        <v>143</v>
      </c>
      <c r="H633" s="207">
        <v>182</v>
      </c>
      <c r="I633" s="208"/>
      <c r="J633" s="209">
        <f>ROUND(I633*H633,2)</f>
        <v>0</v>
      </c>
      <c r="K633" s="205" t="s">
        <v>144</v>
      </c>
      <c r="L633" s="47"/>
      <c r="M633" s="210" t="s">
        <v>19</v>
      </c>
      <c r="N633" s="211" t="s">
        <v>43</v>
      </c>
      <c r="O633" s="87"/>
      <c r="P633" s="212">
        <f>O633*H633</f>
        <v>0</v>
      </c>
      <c r="Q633" s="212">
        <v>0</v>
      </c>
      <c r="R633" s="212">
        <f>Q633*H633</f>
        <v>0</v>
      </c>
      <c r="S633" s="212">
        <v>0.00014999999999999999</v>
      </c>
      <c r="T633" s="213">
        <f>S633*H633</f>
        <v>0.027299999999999998</v>
      </c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R633" s="214" t="s">
        <v>223</v>
      </c>
      <c r="AT633" s="214" t="s">
        <v>140</v>
      </c>
      <c r="AU633" s="214" t="s">
        <v>146</v>
      </c>
      <c r="AY633" s="20" t="s">
        <v>137</v>
      </c>
      <c r="BE633" s="215">
        <f>IF(N633="základní",J633,0)</f>
        <v>0</v>
      </c>
      <c r="BF633" s="215">
        <f>IF(N633="snížená",J633,0)</f>
        <v>0</v>
      </c>
      <c r="BG633" s="215">
        <f>IF(N633="zákl. přenesená",J633,0)</f>
        <v>0</v>
      </c>
      <c r="BH633" s="215">
        <f>IF(N633="sníž. přenesená",J633,0)</f>
        <v>0</v>
      </c>
      <c r="BI633" s="215">
        <f>IF(N633="nulová",J633,0)</f>
        <v>0</v>
      </c>
      <c r="BJ633" s="20" t="s">
        <v>146</v>
      </c>
      <c r="BK633" s="215">
        <f>ROUND(I633*H633,2)</f>
        <v>0</v>
      </c>
      <c r="BL633" s="20" t="s">
        <v>223</v>
      </c>
      <c r="BM633" s="214" t="s">
        <v>1430</v>
      </c>
    </row>
    <row r="634" s="2" customFormat="1">
      <c r="A634" s="41"/>
      <c r="B634" s="42"/>
      <c r="C634" s="43"/>
      <c r="D634" s="216" t="s">
        <v>148</v>
      </c>
      <c r="E634" s="43"/>
      <c r="F634" s="217" t="s">
        <v>1431</v>
      </c>
      <c r="G634" s="43"/>
      <c r="H634" s="43"/>
      <c r="I634" s="218"/>
      <c r="J634" s="43"/>
      <c r="K634" s="43"/>
      <c r="L634" s="47"/>
      <c r="M634" s="219"/>
      <c r="N634" s="220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20" t="s">
        <v>148</v>
      </c>
      <c r="AU634" s="20" t="s">
        <v>146</v>
      </c>
    </row>
    <row r="635" s="2" customFormat="1" ht="16.5" customHeight="1">
      <c r="A635" s="41"/>
      <c r="B635" s="42"/>
      <c r="C635" s="203" t="s">
        <v>1432</v>
      </c>
      <c r="D635" s="203" t="s">
        <v>140</v>
      </c>
      <c r="E635" s="204" t="s">
        <v>1433</v>
      </c>
      <c r="F635" s="205" t="s">
        <v>1434</v>
      </c>
      <c r="G635" s="206" t="s">
        <v>143</v>
      </c>
      <c r="H635" s="207">
        <v>182</v>
      </c>
      <c r="I635" s="208"/>
      <c r="J635" s="209">
        <f>ROUND(I635*H635,2)</f>
        <v>0</v>
      </c>
      <c r="K635" s="205" t="s">
        <v>144</v>
      </c>
      <c r="L635" s="47"/>
      <c r="M635" s="210" t="s">
        <v>19</v>
      </c>
      <c r="N635" s="211" t="s">
        <v>43</v>
      </c>
      <c r="O635" s="87"/>
      <c r="P635" s="212">
        <f>O635*H635</f>
        <v>0</v>
      </c>
      <c r="Q635" s="212">
        <v>0</v>
      </c>
      <c r="R635" s="212">
        <f>Q635*H635</f>
        <v>0</v>
      </c>
      <c r="S635" s="212">
        <v>0</v>
      </c>
      <c r="T635" s="213">
        <f>S635*H635</f>
        <v>0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14" t="s">
        <v>223</v>
      </c>
      <c r="AT635" s="214" t="s">
        <v>140</v>
      </c>
      <c r="AU635" s="214" t="s">
        <v>146</v>
      </c>
      <c r="AY635" s="20" t="s">
        <v>137</v>
      </c>
      <c r="BE635" s="215">
        <f>IF(N635="základní",J635,0)</f>
        <v>0</v>
      </c>
      <c r="BF635" s="215">
        <f>IF(N635="snížená",J635,0)</f>
        <v>0</v>
      </c>
      <c r="BG635" s="215">
        <f>IF(N635="zákl. přenesená",J635,0)</f>
        <v>0</v>
      </c>
      <c r="BH635" s="215">
        <f>IF(N635="sníž. přenesená",J635,0)</f>
        <v>0</v>
      </c>
      <c r="BI635" s="215">
        <f>IF(N635="nulová",J635,0)</f>
        <v>0</v>
      </c>
      <c r="BJ635" s="20" t="s">
        <v>146</v>
      </c>
      <c r="BK635" s="215">
        <f>ROUND(I635*H635,2)</f>
        <v>0</v>
      </c>
      <c r="BL635" s="20" t="s">
        <v>223</v>
      </c>
      <c r="BM635" s="214" t="s">
        <v>1435</v>
      </c>
    </row>
    <row r="636" s="2" customFormat="1">
      <c r="A636" s="41"/>
      <c r="B636" s="42"/>
      <c r="C636" s="43"/>
      <c r="D636" s="216" t="s">
        <v>148</v>
      </c>
      <c r="E636" s="43"/>
      <c r="F636" s="217" t="s">
        <v>1436</v>
      </c>
      <c r="G636" s="43"/>
      <c r="H636" s="43"/>
      <c r="I636" s="218"/>
      <c r="J636" s="43"/>
      <c r="K636" s="43"/>
      <c r="L636" s="47"/>
      <c r="M636" s="219"/>
      <c r="N636" s="220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148</v>
      </c>
      <c r="AU636" s="20" t="s">
        <v>146</v>
      </c>
    </row>
    <row r="637" s="2" customFormat="1" ht="16.5" customHeight="1">
      <c r="A637" s="41"/>
      <c r="B637" s="42"/>
      <c r="C637" s="203" t="s">
        <v>1437</v>
      </c>
      <c r="D637" s="203" t="s">
        <v>140</v>
      </c>
      <c r="E637" s="204" t="s">
        <v>1438</v>
      </c>
      <c r="F637" s="205" t="s">
        <v>1439</v>
      </c>
      <c r="G637" s="206" t="s">
        <v>143</v>
      </c>
      <c r="H637" s="207">
        <v>15</v>
      </c>
      <c r="I637" s="208"/>
      <c r="J637" s="209">
        <f>ROUND(I637*H637,2)</f>
        <v>0</v>
      </c>
      <c r="K637" s="205" t="s">
        <v>144</v>
      </c>
      <c r="L637" s="47"/>
      <c r="M637" s="210" t="s">
        <v>19</v>
      </c>
      <c r="N637" s="211" t="s">
        <v>43</v>
      </c>
      <c r="O637" s="87"/>
      <c r="P637" s="212">
        <f>O637*H637</f>
        <v>0</v>
      </c>
      <c r="Q637" s="212">
        <v>0.00029</v>
      </c>
      <c r="R637" s="212">
        <f>Q637*H637</f>
        <v>0.0043499999999999997</v>
      </c>
      <c r="S637" s="212">
        <v>0</v>
      </c>
      <c r="T637" s="213">
        <f>S637*H637</f>
        <v>0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14" t="s">
        <v>223</v>
      </c>
      <c r="AT637" s="214" t="s">
        <v>140</v>
      </c>
      <c r="AU637" s="214" t="s">
        <v>146</v>
      </c>
      <c r="AY637" s="20" t="s">
        <v>137</v>
      </c>
      <c r="BE637" s="215">
        <f>IF(N637="základní",J637,0)</f>
        <v>0</v>
      </c>
      <c r="BF637" s="215">
        <f>IF(N637="snížená",J637,0)</f>
        <v>0</v>
      </c>
      <c r="BG637" s="215">
        <f>IF(N637="zákl. přenesená",J637,0)</f>
        <v>0</v>
      </c>
      <c r="BH637" s="215">
        <f>IF(N637="sníž. přenesená",J637,0)</f>
        <v>0</v>
      </c>
      <c r="BI637" s="215">
        <f>IF(N637="nulová",J637,0)</f>
        <v>0</v>
      </c>
      <c r="BJ637" s="20" t="s">
        <v>146</v>
      </c>
      <c r="BK637" s="215">
        <f>ROUND(I637*H637,2)</f>
        <v>0</v>
      </c>
      <c r="BL637" s="20" t="s">
        <v>223</v>
      </c>
      <c r="BM637" s="214" t="s">
        <v>1440</v>
      </c>
    </row>
    <row r="638" s="2" customFormat="1">
      <c r="A638" s="41"/>
      <c r="B638" s="42"/>
      <c r="C638" s="43"/>
      <c r="D638" s="216" t="s">
        <v>148</v>
      </c>
      <c r="E638" s="43"/>
      <c r="F638" s="217" t="s">
        <v>1441</v>
      </c>
      <c r="G638" s="43"/>
      <c r="H638" s="43"/>
      <c r="I638" s="218"/>
      <c r="J638" s="43"/>
      <c r="K638" s="43"/>
      <c r="L638" s="47"/>
      <c r="M638" s="219"/>
      <c r="N638" s="220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20" t="s">
        <v>148</v>
      </c>
      <c r="AU638" s="20" t="s">
        <v>146</v>
      </c>
    </row>
    <row r="639" s="2" customFormat="1" ht="16.5" customHeight="1">
      <c r="A639" s="41"/>
      <c r="B639" s="42"/>
      <c r="C639" s="203" t="s">
        <v>1442</v>
      </c>
      <c r="D639" s="203" t="s">
        <v>140</v>
      </c>
      <c r="E639" s="204" t="s">
        <v>1443</v>
      </c>
      <c r="F639" s="205" t="s">
        <v>1444</v>
      </c>
      <c r="G639" s="206" t="s">
        <v>143</v>
      </c>
      <c r="H639" s="207">
        <v>45</v>
      </c>
      <c r="I639" s="208"/>
      <c r="J639" s="209">
        <f>ROUND(I639*H639,2)</f>
        <v>0</v>
      </c>
      <c r="K639" s="205" t="s">
        <v>144</v>
      </c>
      <c r="L639" s="47"/>
      <c r="M639" s="210" t="s">
        <v>19</v>
      </c>
      <c r="N639" s="211" t="s">
        <v>43</v>
      </c>
      <c r="O639" s="87"/>
      <c r="P639" s="212">
        <f>O639*H639</f>
        <v>0</v>
      </c>
      <c r="Q639" s="212">
        <v>0</v>
      </c>
      <c r="R639" s="212">
        <f>Q639*H639</f>
        <v>0</v>
      </c>
      <c r="S639" s="212">
        <v>3.0000000000000001E-05</v>
      </c>
      <c r="T639" s="213">
        <f>S639*H639</f>
        <v>0.0013500000000000001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14" t="s">
        <v>223</v>
      </c>
      <c r="AT639" s="214" t="s">
        <v>140</v>
      </c>
      <c r="AU639" s="214" t="s">
        <v>146</v>
      </c>
      <c r="AY639" s="20" t="s">
        <v>137</v>
      </c>
      <c r="BE639" s="215">
        <f>IF(N639="základní",J639,0)</f>
        <v>0</v>
      </c>
      <c r="BF639" s="215">
        <f>IF(N639="snížená",J639,0)</f>
        <v>0</v>
      </c>
      <c r="BG639" s="215">
        <f>IF(N639="zákl. přenesená",J639,0)</f>
        <v>0</v>
      </c>
      <c r="BH639" s="215">
        <f>IF(N639="sníž. přenesená",J639,0)</f>
        <v>0</v>
      </c>
      <c r="BI639" s="215">
        <f>IF(N639="nulová",J639,0)</f>
        <v>0</v>
      </c>
      <c r="BJ639" s="20" t="s">
        <v>146</v>
      </c>
      <c r="BK639" s="215">
        <f>ROUND(I639*H639,2)</f>
        <v>0</v>
      </c>
      <c r="BL639" s="20" t="s">
        <v>223</v>
      </c>
      <c r="BM639" s="214" t="s">
        <v>1445</v>
      </c>
    </row>
    <row r="640" s="2" customFormat="1">
      <c r="A640" s="41"/>
      <c r="B640" s="42"/>
      <c r="C640" s="43"/>
      <c r="D640" s="216" t="s">
        <v>148</v>
      </c>
      <c r="E640" s="43"/>
      <c r="F640" s="217" t="s">
        <v>1446</v>
      </c>
      <c r="G640" s="43"/>
      <c r="H640" s="43"/>
      <c r="I640" s="218"/>
      <c r="J640" s="43"/>
      <c r="K640" s="43"/>
      <c r="L640" s="47"/>
      <c r="M640" s="219"/>
      <c r="N640" s="220"/>
      <c r="O640" s="87"/>
      <c r="P640" s="87"/>
      <c r="Q640" s="87"/>
      <c r="R640" s="87"/>
      <c r="S640" s="87"/>
      <c r="T640" s="88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T640" s="20" t="s">
        <v>148</v>
      </c>
      <c r="AU640" s="20" t="s">
        <v>146</v>
      </c>
    </row>
    <row r="641" s="2" customFormat="1" ht="16.5" customHeight="1">
      <c r="A641" s="41"/>
      <c r="B641" s="42"/>
      <c r="C641" s="233" t="s">
        <v>1447</v>
      </c>
      <c r="D641" s="233" t="s">
        <v>157</v>
      </c>
      <c r="E641" s="234" t="s">
        <v>1448</v>
      </c>
      <c r="F641" s="235" t="s">
        <v>1449</v>
      </c>
      <c r="G641" s="236" t="s">
        <v>143</v>
      </c>
      <c r="H641" s="237">
        <v>45</v>
      </c>
      <c r="I641" s="238"/>
      <c r="J641" s="239">
        <f>ROUND(I641*H641,2)</f>
        <v>0</v>
      </c>
      <c r="K641" s="235" t="s">
        <v>144</v>
      </c>
      <c r="L641" s="240"/>
      <c r="M641" s="241" t="s">
        <v>19</v>
      </c>
      <c r="N641" s="242" t="s">
        <v>43</v>
      </c>
      <c r="O641" s="87"/>
      <c r="P641" s="212">
        <f>O641*H641</f>
        <v>0</v>
      </c>
      <c r="Q641" s="212">
        <v>0</v>
      </c>
      <c r="R641" s="212">
        <f>Q641*H641</f>
        <v>0</v>
      </c>
      <c r="S641" s="212">
        <v>0</v>
      </c>
      <c r="T641" s="213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14" t="s">
        <v>304</v>
      </c>
      <c r="AT641" s="214" t="s">
        <v>157</v>
      </c>
      <c r="AU641" s="214" t="s">
        <v>146</v>
      </c>
      <c r="AY641" s="20" t="s">
        <v>137</v>
      </c>
      <c r="BE641" s="215">
        <f>IF(N641="základní",J641,0)</f>
        <v>0</v>
      </c>
      <c r="BF641" s="215">
        <f>IF(N641="snížená",J641,0)</f>
        <v>0</v>
      </c>
      <c r="BG641" s="215">
        <f>IF(N641="zákl. přenesená",J641,0)</f>
        <v>0</v>
      </c>
      <c r="BH641" s="215">
        <f>IF(N641="sníž. přenesená",J641,0)</f>
        <v>0</v>
      </c>
      <c r="BI641" s="215">
        <f>IF(N641="nulová",J641,0)</f>
        <v>0</v>
      </c>
      <c r="BJ641" s="20" t="s">
        <v>146</v>
      </c>
      <c r="BK641" s="215">
        <f>ROUND(I641*H641,2)</f>
        <v>0</v>
      </c>
      <c r="BL641" s="20" t="s">
        <v>223</v>
      </c>
      <c r="BM641" s="214" t="s">
        <v>1450</v>
      </c>
    </row>
    <row r="642" s="13" customFormat="1">
      <c r="A642" s="13"/>
      <c r="B642" s="221"/>
      <c r="C642" s="222"/>
      <c r="D642" s="223" t="s">
        <v>150</v>
      </c>
      <c r="E642" s="222"/>
      <c r="F642" s="225" t="s">
        <v>1451</v>
      </c>
      <c r="G642" s="222"/>
      <c r="H642" s="226">
        <v>45</v>
      </c>
      <c r="I642" s="227"/>
      <c r="J642" s="222"/>
      <c r="K642" s="222"/>
      <c r="L642" s="228"/>
      <c r="M642" s="229"/>
      <c r="N642" s="230"/>
      <c r="O642" s="230"/>
      <c r="P642" s="230"/>
      <c r="Q642" s="230"/>
      <c r="R642" s="230"/>
      <c r="S642" s="230"/>
      <c r="T642" s="231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2" t="s">
        <v>150</v>
      </c>
      <c r="AU642" s="232" t="s">
        <v>146</v>
      </c>
      <c r="AV642" s="13" t="s">
        <v>146</v>
      </c>
      <c r="AW642" s="13" t="s">
        <v>4</v>
      </c>
      <c r="AX642" s="13" t="s">
        <v>79</v>
      </c>
      <c r="AY642" s="232" t="s">
        <v>137</v>
      </c>
    </row>
    <row r="643" s="2" customFormat="1" ht="16.5" customHeight="1">
      <c r="A643" s="41"/>
      <c r="B643" s="42"/>
      <c r="C643" s="203" t="s">
        <v>1452</v>
      </c>
      <c r="D643" s="203" t="s">
        <v>140</v>
      </c>
      <c r="E643" s="204" t="s">
        <v>1453</v>
      </c>
      <c r="F643" s="205" t="s">
        <v>1454</v>
      </c>
      <c r="G643" s="206" t="s">
        <v>143</v>
      </c>
      <c r="H643" s="207">
        <v>182</v>
      </c>
      <c r="I643" s="208"/>
      <c r="J643" s="209">
        <f>ROUND(I643*H643,2)</f>
        <v>0</v>
      </c>
      <c r="K643" s="205" t="s">
        <v>144</v>
      </c>
      <c r="L643" s="47"/>
      <c r="M643" s="210" t="s">
        <v>19</v>
      </c>
      <c r="N643" s="211" t="s">
        <v>43</v>
      </c>
      <c r="O643" s="87"/>
      <c r="P643" s="212">
        <f>O643*H643</f>
        <v>0</v>
      </c>
      <c r="Q643" s="212">
        <v>0.00073999999999999999</v>
      </c>
      <c r="R643" s="212">
        <f>Q643*H643</f>
        <v>0.13467999999999999</v>
      </c>
      <c r="S643" s="212">
        <v>0</v>
      </c>
      <c r="T643" s="213">
        <f>S643*H643</f>
        <v>0</v>
      </c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R643" s="214" t="s">
        <v>223</v>
      </c>
      <c r="AT643" s="214" t="s">
        <v>140</v>
      </c>
      <c r="AU643" s="214" t="s">
        <v>146</v>
      </c>
      <c r="AY643" s="20" t="s">
        <v>137</v>
      </c>
      <c r="BE643" s="215">
        <f>IF(N643="základní",J643,0)</f>
        <v>0</v>
      </c>
      <c r="BF643" s="215">
        <f>IF(N643="snížená",J643,0)</f>
        <v>0</v>
      </c>
      <c r="BG643" s="215">
        <f>IF(N643="zákl. přenesená",J643,0)</f>
        <v>0</v>
      </c>
      <c r="BH643" s="215">
        <f>IF(N643="sníž. přenesená",J643,0)</f>
        <v>0</v>
      </c>
      <c r="BI643" s="215">
        <f>IF(N643="nulová",J643,0)</f>
        <v>0</v>
      </c>
      <c r="BJ643" s="20" t="s">
        <v>146</v>
      </c>
      <c r="BK643" s="215">
        <f>ROUND(I643*H643,2)</f>
        <v>0</v>
      </c>
      <c r="BL643" s="20" t="s">
        <v>223</v>
      </c>
      <c r="BM643" s="214" t="s">
        <v>1455</v>
      </c>
    </row>
    <row r="644" s="2" customFormat="1">
      <c r="A644" s="41"/>
      <c r="B644" s="42"/>
      <c r="C644" s="43"/>
      <c r="D644" s="216" t="s">
        <v>148</v>
      </c>
      <c r="E644" s="43"/>
      <c r="F644" s="217" t="s">
        <v>1456</v>
      </c>
      <c r="G644" s="43"/>
      <c r="H644" s="43"/>
      <c r="I644" s="218"/>
      <c r="J644" s="43"/>
      <c r="K644" s="43"/>
      <c r="L644" s="47"/>
      <c r="M644" s="219"/>
      <c r="N644" s="220"/>
      <c r="O644" s="87"/>
      <c r="P644" s="87"/>
      <c r="Q644" s="87"/>
      <c r="R644" s="87"/>
      <c r="S644" s="87"/>
      <c r="T644" s="88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T644" s="20" t="s">
        <v>148</v>
      </c>
      <c r="AU644" s="20" t="s">
        <v>146</v>
      </c>
    </row>
    <row r="645" s="2" customFormat="1" ht="16.5" customHeight="1">
      <c r="A645" s="41"/>
      <c r="B645" s="42"/>
      <c r="C645" s="203" t="s">
        <v>1457</v>
      </c>
      <c r="D645" s="203" t="s">
        <v>140</v>
      </c>
      <c r="E645" s="204" t="s">
        <v>1458</v>
      </c>
      <c r="F645" s="205" t="s">
        <v>1459</v>
      </c>
      <c r="G645" s="206" t="s">
        <v>143</v>
      </c>
      <c r="H645" s="207">
        <v>182</v>
      </c>
      <c r="I645" s="208"/>
      <c r="J645" s="209">
        <f>ROUND(I645*H645,2)</f>
        <v>0</v>
      </c>
      <c r="K645" s="205" t="s">
        <v>144</v>
      </c>
      <c r="L645" s="47"/>
      <c r="M645" s="210" t="s">
        <v>19</v>
      </c>
      <c r="N645" s="211" t="s">
        <v>43</v>
      </c>
      <c r="O645" s="87"/>
      <c r="P645" s="212">
        <f>O645*H645</f>
        <v>0</v>
      </c>
      <c r="Q645" s="212">
        <v>0</v>
      </c>
      <c r="R645" s="212">
        <f>Q645*H645</f>
        <v>0</v>
      </c>
      <c r="S645" s="212">
        <v>0</v>
      </c>
      <c r="T645" s="213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14" t="s">
        <v>223</v>
      </c>
      <c r="AT645" s="214" t="s">
        <v>140</v>
      </c>
      <c r="AU645" s="214" t="s">
        <v>146</v>
      </c>
      <c r="AY645" s="20" t="s">
        <v>137</v>
      </c>
      <c r="BE645" s="215">
        <f>IF(N645="základní",J645,0)</f>
        <v>0</v>
      </c>
      <c r="BF645" s="215">
        <f>IF(N645="snížená",J645,0)</f>
        <v>0</v>
      </c>
      <c r="BG645" s="215">
        <f>IF(N645="zákl. přenesená",J645,0)</f>
        <v>0</v>
      </c>
      <c r="BH645" s="215">
        <f>IF(N645="sníž. přenesená",J645,0)</f>
        <v>0</v>
      </c>
      <c r="BI645" s="215">
        <f>IF(N645="nulová",J645,0)</f>
        <v>0</v>
      </c>
      <c r="BJ645" s="20" t="s">
        <v>146</v>
      </c>
      <c r="BK645" s="215">
        <f>ROUND(I645*H645,2)</f>
        <v>0</v>
      </c>
      <c r="BL645" s="20" t="s">
        <v>223</v>
      </c>
      <c r="BM645" s="214" t="s">
        <v>1460</v>
      </c>
    </row>
    <row r="646" s="2" customFormat="1">
      <c r="A646" s="41"/>
      <c r="B646" s="42"/>
      <c r="C646" s="43"/>
      <c r="D646" s="216" t="s">
        <v>148</v>
      </c>
      <c r="E646" s="43"/>
      <c r="F646" s="217" t="s">
        <v>1461</v>
      </c>
      <c r="G646" s="43"/>
      <c r="H646" s="43"/>
      <c r="I646" s="218"/>
      <c r="J646" s="43"/>
      <c r="K646" s="43"/>
      <c r="L646" s="47"/>
      <c r="M646" s="219"/>
      <c r="N646" s="220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148</v>
      </c>
      <c r="AU646" s="20" t="s">
        <v>146</v>
      </c>
    </row>
    <row r="647" s="12" customFormat="1" ht="22.8" customHeight="1">
      <c r="A647" s="12"/>
      <c r="B647" s="187"/>
      <c r="C647" s="188"/>
      <c r="D647" s="189" t="s">
        <v>70</v>
      </c>
      <c r="E647" s="201" t="s">
        <v>1462</v>
      </c>
      <c r="F647" s="201" t="s">
        <v>1463</v>
      </c>
      <c r="G647" s="188"/>
      <c r="H647" s="188"/>
      <c r="I647" s="191"/>
      <c r="J647" s="202">
        <f>BK647</f>
        <v>0</v>
      </c>
      <c r="K647" s="188"/>
      <c r="L647" s="193"/>
      <c r="M647" s="194"/>
      <c r="N647" s="195"/>
      <c r="O647" s="195"/>
      <c r="P647" s="196">
        <f>SUM(P648:P650)</f>
        <v>0</v>
      </c>
      <c r="Q647" s="195"/>
      <c r="R647" s="196">
        <f>SUM(R648:R650)</f>
        <v>0</v>
      </c>
      <c r="S647" s="195"/>
      <c r="T647" s="197">
        <f>SUM(T648:T650)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198" t="s">
        <v>146</v>
      </c>
      <c r="AT647" s="199" t="s">
        <v>70</v>
      </c>
      <c r="AU647" s="199" t="s">
        <v>79</v>
      </c>
      <c r="AY647" s="198" t="s">
        <v>137</v>
      </c>
      <c r="BK647" s="200">
        <f>SUM(BK648:BK650)</f>
        <v>0</v>
      </c>
    </row>
    <row r="648" s="2" customFormat="1" ht="16.5" customHeight="1">
      <c r="A648" s="41"/>
      <c r="B648" s="42"/>
      <c r="C648" s="203" t="s">
        <v>1464</v>
      </c>
      <c r="D648" s="203" t="s">
        <v>140</v>
      </c>
      <c r="E648" s="204" t="s">
        <v>1465</v>
      </c>
      <c r="F648" s="205" t="s">
        <v>1466</v>
      </c>
      <c r="G648" s="206" t="s">
        <v>143</v>
      </c>
      <c r="H648" s="207">
        <v>6.5</v>
      </c>
      <c r="I648" s="208"/>
      <c r="J648" s="209">
        <f>ROUND(I648*H648,2)</f>
        <v>0</v>
      </c>
      <c r="K648" s="205" t="s">
        <v>144</v>
      </c>
      <c r="L648" s="47"/>
      <c r="M648" s="210" t="s">
        <v>19</v>
      </c>
      <c r="N648" s="211" t="s">
        <v>43</v>
      </c>
      <c r="O648" s="87"/>
      <c r="P648" s="212">
        <f>O648*H648</f>
        <v>0</v>
      </c>
      <c r="Q648" s="212">
        <v>0</v>
      </c>
      <c r="R648" s="212">
        <f>Q648*H648</f>
        <v>0</v>
      </c>
      <c r="S648" s="212">
        <v>0</v>
      </c>
      <c r="T648" s="213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14" t="s">
        <v>223</v>
      </c>
      <c r="AT648" s="214" t="s">
        <v>140</v>
      </c>
      <c r="AU648" s="214" t="s">
        <v>146</v>
      </c>
      <c r="AY648" s="20" t="s">
        <v>137</v>
      </c>
      <c r="BE648" s="215">
        <f>IF(N648="základní",J648,0)</f>
        <v>0</v>
      </c>
      <c r="BF648" s="215">
        <f>IF(N648="snížená",J648,0)</f>
        <v>0</v>
      </c>
      <c r="BG648" s="215">
        <f>IF(N648="zákl. přenesená",J648,0)</f>
        <v>0</v>
      </c>
      <c r="BH648" s="215">
        <f>IF(N648="sníž. přenesená",J648,0)</f>
        <v>0</v>
      </c>
      <c r="BI648" s="215">
        <f>IF(N648="nulová",J648,0)</f>
        <v>0</v>
      </c>
      <c r="BJ648" s="20" t="s">
        <v>146</v>
      </c>
      <c r="BK648" s="215">
        <f>ROUND(I648*H648,2)</f>
        <v>0</v>
      </c>
      <c r="BL648" s="20" t="s">
        <v>223</v>
      </c>
      <c r="BM648" s="214" t="s">
        <v>1467</v>
      </c>
    </row>
    <row r="649" s="2" customFormat="1">
      <c r="A649" s="41"/>
      <c r="B649" s="42"/>
      <c r="C649" s="43"/>
      <c r="D649" s="216" t="s">
        <v>148</v>
      </c>
      <c r="E649" s="43"/>
      <c r="F649" s="217" t="s">
        <v>1468</v>
      </c>
      <c r="G649" s="43"/>
      <c r="H649" s="43"/>
      <c r="I649" s="218"/>
      <c r="J649" s="43"/>
      <c r="K649" s="43"/>
      <c r="L649" s="47"/>
      <c r="M649" s="219"/>
      <c r="N649" s="220"/>
      <c r="O649" s="87"/>
      <c r="P649" s="87"/>
      <c r="Q649" s="87"/>
      <c r="R649" s="87"/>
      <c r="S649" s="87"/>
      <c r="T649" s="88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T649" s="20" t="s">
        <v>148</v>
      </c>
      <c r="AU649" s="20" t="s">
        <v>146</v>
      </c>
    </row>
    <row r="650" s="13" customFormat="1">
      <c r="A650" s="13"/>
      <c r="B650" s="221"/>
      <c r="C650" s="222"/>
      <c r="D650" s="223" t="s">
        <v>150</v>
      </c>
      <c r="E650" s="224" t="s">
        <v>19</v>
      </c>
      <c r="F650" s="225" t="s">
        <v>1469</v>
      </c>
      <c r="G650" s="222"/>
      <c r="H650" s="226">
        <v>6.5</v>
      </c>
      <c r="I650" s="227"/>
      <c r="J650" s="222"/>
      <c r="K650" s="222"/>
      <c r="L650" s="228"/>
      <c r="M650" s="229"/>
      <c r="N650" s="230"/>
      <c r="O650" s="230"/>
      <c r="P650" s="230"/>
      <c r="Q650" s="230"/>
      <c r="R650" s="230"/>
      <c r="S650" s="230"/>
      <c r="T650" s="231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2" t="s">
        <v>150</v>
      </c>
      <c r="AU650" s="232" t="s">
        <v>146</v>
      </c>
      <c r="AV650" s="13" t="s">
        <v>146</v>
      </c>
      <c r="AW650" s="13" t="s">
        <v>32</v>
      </c>
      <c r="AX650" s="13" t="s">
        <v>79</v>
      </c>
      <c r="AY650" s="232" t="s">
        <v>137</v>
      </c>
    </row>
    <row r="651" s="12" customFormat="1" ht="25.92" customHeight="1">
      <c r="A651" s="12"/>
      <c r="B651" s="187"/>
      <c r="C651" s="188"/>
      <c r="D651" s="189" t="s">
        <v>70</v>
      </c>
      <c r="E651" s="190" t="s">
        <v>1470</v>
      </c>
      <c r="F651" s="190" t="s">
        <v>1471</v>
      </c>
      <c r="G651" s="188"/>
      <c r="H651" s="188"/>
      <c r="I651" s="191"/>
      <c r="J651" s="192">
        <f>BK651</f>
        <v>0</v>
      </c>
      <c r="K651" s="188"/>
      <c r="L651" s="193"/>
      <c r="M651" s="194"/>
      <c r="N651" s="195"/>
      <c r="O651" s="195"/>
      <c r="P651" s="196">
        <f>P652+P655+P658+P661</f>
        <v>0</v>
      </c>
      <c r="Q651" s="195"/>
      <c r="R651" s="196">
        <f>R652+R655+R658+R661</f>
        <v>0</v>
      </c>
      <c r="S651" s="195"/>
      <c r="T651" s="197">
        <f>T652+T655+T658+T661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198" t="s">
        <v>169</v>
      </c>
      <c r="AT651" s="199" t="s">
        <v>70</v>
      </c>
      <c r="AU651" s="199" t="s">
        <v>71</v>
      </c>
      <c r="AY651" s="198" t="s">
        <v>137</v>
      </c>
      <c r="BK651" s="200">
        <f>BK652+BK655+BK658+BK661</f>
        <v>0</v>
      </c>
    </row>
    <row r="652" s="12" customFormat="1" ht="22.8" customHeight="1">
      <c r="A652" s="12"/>
      <c r="B652" s="187"/>
      <c r="C652" s="188"/>
      <c r="D652" s="189" t="s">
        <v>70</v>
      </c>
      <c r="E652" s="201" t="s">
        <v>1472</v>
      </c>
      <c r="F652" s="201" t="s">
        <v>1473</v>
      </c>
      <c r="G652" s="188"/>
      <c r="H652" s="188"/>
      <c r="I652" s="191"/>
      <c r="J652" s="202">
        <f>BK652</f>
        <v>0</v>
      </c>
      <c r="K652" s="188"/>
      <c r="L652" s="193"/>
      <c r="M652" s="194"/>
      <c r="N652" s="195"/>
      <c r="O652" s="195"/>
      <c r="P652" s="196">
        <f>SUM(P653:P654)</f>
        <v>0</v>
      </c>
      <c r="Q652" s="195"/>
      <c r="R652" s="196">
        <f>SUM(R653:R654)</f>
        <v>0</v>
      </c>
      <c r="S652" s="195"/>
      <c r="T652" s="197">
        <f>SUM(T653:T654)</f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198" t="s">
        <v>169</v>
      </c>
      <c r="AT652" s="199" t="s">
        <v>70</v>
      </c>
      <c r="AU652" s="199" t="s">
        <v>79</v>
      </c>
      <c r="AY652" s="198" t="s">
        <v>137</v>
      </c>
      <c r="BK652" s="200">
        <f>SUM(BK653:BK654)</f>
        <v>0</v>
      </c>
    </row>
    <row r="653" s="2" customFormat="1" ht="16.5" customHeight="1">
      <c r="A653" s="41"/>
      <c r="B653" s="42"/>
      <c r="C653" s="203" t="s">
        <v>1474</v>
      </c>
      <c r="D653" s="203" t="s">
        <v>140</v>
      </c>
      <c r="E653" s="204" t="s">
        <v>1475</v>
      </c>
      <c r="F653" s="205" t="s">
        <v>1476</v>
      </c>
      <c r="G653" s="206" t="s">
        <v>780</v>
      </c>
      <c r="H653" s="207">
        <v>1</v>
      </c>
      <c r="I653" s="208"/>
      <c r="J653" s="209">
        <f>ROUND(I653*H653,2)</f>
        <v>0</v>
      </c>
      <c r="K653" s="205" t="s">
        <v>144</v>
      </c>
      <c r="L653" s="47"/>
      <c r="M653" s="210" t="s">
        <v>19</v>
      </c>
      <c r="N653" s="211" t="s">
        <v>43</v>
      </c>
      <c r="O653" s="87"/>
      <c r="P653" s="212">
        <f>O653*H653</f>
        <v>0</v>
      </c>
      <c r="Q653" s="212">
        <v>0</v>
      </c>
      <c r="R653" s="212">
        <f>Q653*H653</f>
        <v>0</v>
      </c>
      <c r="S653" s="212">
        <v>0</v>
      </c>
      <c r="T653" s="213">
        <f>S653*H653</f>
        <v>0</v>
      </c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R653" s="214" t="s">
        <v>1477</v>
      </c>
      <c r="AT653" s="214" t="s">
        <v>140</v>
      </c>
      <c r="AU653" s="214" t="s">
        <v>146</v>
      </c>
      <c r="AY653" s="20" t="s">
        <v>137</v>
      </c>
      <c r="BE653" s="215">
        <f>IF(N653="základní",J653,0)</f>
        <v>0</v>
      </c>
      <c r="BF653" s="215">
        <f>IF(N653="snížená",J653,0)</f>
        <v>0</v>
      </c>
      <c r="BG653" s="215">
        <f>IF(N653="zákl. přenesená",J653,0)</f>
        <v>0</v>
      </c>
      <c r="BH653" s="215">
        <f>IF(N653="sníž. přenesená",J653,0)</f>
        <v>0</v>
      </c>
      <c r="BI653" s="215">
        <f>IF(N653="nulová",J653,0)</f>
        <v>0</v>
      </c>
      <c r="BJ653" s="20" t="s">
        <v>146</v>
      </c>
      <c r="BK653" s="215">
        <f>ROUND(I653*H653,2)</f>
        <v>0</v>
      </c>
      <c r="BL653" s="20" t="s">
        <v>1477</v>
      </c>
      <c r="BM653" s="214" t="s">
        <v>1478</v>
      </c>
    </row>
    <row r="654" s="2" customFormat="1">
      <c r="A654" s="41"/>
      <c r="B654" s="42"/>
      <c r="C654" s="43"/>
      <c r="D654" s="216" t="s">
        <v>148</v>
      </c>
      <c r="E654" s="43"/>
      <c r="F654" s="217" t="s">
        <v>1479</v>
      </c>
      <c r="G654" s="43"/>
      <c r="H654" s="43"/>
      <c r="I654" s="218"/>
      <c r="J654" s="43"/>
      <c r="K654" s="43"/>
      <c r="L654" s="47"/>
      <c r="M654" s="219"/>
      <c r="N654" s="220"/>
      <c r="O654" s="87"/>
      <c r="P654" s="87"/>
      <c r="Q654" s="87"/>
      <c r="R654" s="87"/>
      <c r="S654" s="87"/>
      <c r="T654" s="88"/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T654" s="20" t="s">
        <v>148</v>
      </c>
      <c r="AU654" s="20" t="s">
        <v>146</v>
      </c>
    </row>
    <row r="655" s="12" customFormat="1" ht="22.8" customHeight="1">
      <c r="A655" s="12"/>
      <c r="B655" s="187"/>
      <c r="C655" s="188"/>
      <c r="D655" s="189" t="s">
        <v>70</v>
      </c>
      <c r="E655" s="201" t="s">
        <v>1480</v>
      </c>
      <c r="F655" s="201" t="s">
        <v>1481</v>
      </c>
      <c r="G655" s="188"/>
      <c r="H655" s="188"/>
      <c r="I655" s="191"/>
      <c r="J655" s="202">
        <f>BK655</f>
        <v>0</v>
      </c>
      <c r="K655" s="188"/>
      <c r="L655" s="193"/>
      <c r="M655" s="194"/>
      <c r="N655" s="195"/>
      <c r="O655" s="195"/>
      <c r="P655" s="196">
        <f>SUM(P656:P657)</f>
        <v>0</v>
      </c>
      <c r="Q655" s="195"/>
      <c r="R655" s="196">
        <f>SUM(R656:R657)</f>
        <v>0</v>
      </c>
      <c r="S655" s="195"/>
      <c r="T655" s="197">
        <f>SUM(T656:T657)</f>
        <v>0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198" t="s">
        <v>169</v>
      </c>
      <c r="AT655" s="199" t="s">
        <v>70</v>
      </c>
      <c r="AU655" s="199" t="s">
        <v>79</v>
      </c>
      <c r="AY655" s="198" t="s">
        <v>137</v>
      </c>
      <c r="BK655" s="200">
        <f>SUM(BK656:BK657)</f>
        <v>0</v>
      </c>
    </row>
    <row r="656" s="2" customFormat="1" ht="16.5" customHeight="1">
      <c r="A656" s="41"/>
      <c r="B656" s="42"/>
      <c r="C656" s="203" t="s">
        <v>1482</v>
      </c>
      <c r="D656" s="203" t="s">
        <v>140</v>
      </c>
      <c r="E656" s="204" t="s">
        <v>1483</v>
      </c>
      <c r="F656" s="205" t="s">
        <v>1484</v>
      </c>
      <c r="G656" s="206" t="s">
        <v>1485</v>
      </c>
      <c r="H656" s="207">
        <v>1</v>
      </c>
      <c r="I656" s="208"/>
      <c r="J656" s="209">
        <f>ROUND(I656*H656,2)</f>
        <v>0</v>
      </c>
      <c r="K656" s="205" t="s">
        <v>144</v>
      </c>
      <c r="L656" s="47"/>
      <c r="M656" s="210" t="s">
        <v>19</v>
      </c>
      <c r="N656" s="211" t="s">
        <v>43</v>
      </c>
      <c r="O656" s="87"/>
      <c r="P656" s="212">
        <f>O656*H656</f>
        <v>0</v>
      </c>
      <c r="Q656" s="212">
        <v>0</v>
      </c>
      <c r="R656" s="212">
        <f>Q656*H656</f>
        <v>0</v>
      </c>
      <c r="S656" s="212">
        <v>0</v>
      </c>
      <c r="T656" s="213">
        <f>S656*H656</f>
        <v>0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14" t="s">
        <v>1477</v>
      </c>
      <c r="AT656" s="214" t="s">
        <v>140</v>
      </c>
      <c r="AU656" s="214" t="s">
        <v>146</v>
      </c>
      <c r="AY656" s="20" t="s">
        <v>137</v>
      </c>
      <c r="BE656" s="215">
        <f>IF(N656="základní",J656,0)</f>
        <v>0</v>
      </c>
      <c r="BF656" s="215">
        <f>IF(N656="snížená",J656,0)</f>
        <v>0</v>
      </c>
      <c r="BG656" s="215">
        <f>IF(N656="zákl. přenesená",J656,0)</f>
        <v>0</v>
      </c>
      <c r="BH656" s="215">
        <f>IF(N656="sníž. přenesená",J656,0)</f>
        <v>0</v>
      </c>
      <c r="BI656" s="215">
        <f>IF(N656="nulová",J656,0)</f>
        <v>0</v>
      </c>
      <c r="BJ656" s="20" t="s">
        <v>146</v>
      </c>
      <c r="BK656" s="215">
        <f>ROUND(I656*H656,2)</f>
        <v>0</v>
      </c>
      <c r="BL656" s="20" t="s">
        <v>1477</v>
      </c>
      <c r="BM656" s="214" t="s">
        <v>1486</v>
      </c>
    </row>
    <row r="657" s="2" customFormat="1">
      <c r="A657" s="41"/>
      <c r="B657" s="42"/>
      <c r="C657" s="43"/>
      <c r="D657" s="216" t="s">
        <v>148</v>
      </c>
      <c r="E657" s="43"/>
      <c r="F657" s="217" t="s">
        <v>1487</v>
      </c>
      <c r="G657" s="43"/>
      <c r="H657" s="43"/>
      <c r="I657" s="218"/>
      <c r="J657" s="43"/>
      <c r="K657" s="43"/>
      <c r="L657" s="47"/>
      <c r="M657" s="219"/>
      <c r="N657" s="220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20" t="s">
        <v>148</v>
      </c>
      <c r="AU657" s="20" t="s">
        <v>146</v>
      </c>
    </row>
    <row r="658" s="12" customFormat="1" ht="22.8" customHeight="1">
      <c r="A658" s="12"/>
      <c r="B658" s="187"/>
      <c r="C658" s="188"/>
      <c r="D658" s="189" t="s">
        <v>70</v>
      </c>
      <c r="E658" s="201" t="s">
        <v>1488</v>
      </c>
      <c r="F658" s="201" t="s">
        <v>1489</v>
      </c>
      <c r="G658" s="188"/>
      <c r="H658" s="188"/>
      <c r="I658" s="191"/>
      <c r="J658" s="202">
        <f>BK658</f>
        <v>0</v>
      </c>
      <c r="K658" s="188"/>
      <c r="L658" s="193"/>
      <c r="M658" s="194"/>
      <c r="N658" s="195"/>
      <c r="O658" s="195"/>
      <c r="P658" s="196">
        <f>SUM(P659:P660)</f>
        <v>0</v>
      </c>
      <c r="Q658" s="195"/>
      <c r="R658" s="196">
        <f>SUM(R659:R660)</f>
        <v>0</v>
      </c>
      <c r="S658" s="195"/>
      <c r="T658" s="197">
        <f>SUM(T659:T660)</f>
        <v>0</v>
      </c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R658" s="198" t="s">
        <v>169</v>
      </c>
      <c r="AT658" s="199" t="s">
        <v>70</v>
      </c>
      <c r="AU658" s="199" t="s">
        <v>79</v>
      </c>
      <c r="AY658" s="198" t="s">
        <v>137</v>
      </c>
      <c r="BK658" s="200">
        <f>SUM(BK659:BK660)</f>
        <v>0</v>
      </c>
    </row>
    <row r="659" s="2" customFormat="1" ht="16.5" customHeight="1">
      <c r="A659" s="41"/>
      <c r="B659" s="42"/>
      <c r="C659" s="203" t="s">
        <v>1490</v>
      </c>
      <c r="D659" s="203" t="s">
        <v>140</v>
      </c>
      <c r="E659" s="204" t="s">
        <v>1491</v>
      </c>
      <c r="F659" s="205" t="s">
        <v>1492</v>
      </c>
      <c r="G659" s="206" t="s">
        <v>423</v>
      </c>
      <c r="H659" s="265"/>
      <c r="I659" s="208"/>
      <c r="J659" s="209">
        <f>ROUND(I659*H659,2)</f>
        <v>0</v>
      </c>
      <c r="K659" s="205" t="s">
        <v>144</v>
      </c>
      <c r="L659" s="47"/>
      <c r="M659" s="210" t="s">
        <v>19</v>
      </c>
      <c r="N659" s="211" t="s">
        <v>43</v>
      </c>
      <c r="O659" s="87"/>
      <c r="P659" s="212">
        <f>O659*H659</f>
        <v>0</v>
      </c>
      <c r="Q659" s="212">
        <v>0</v>
      </c>
      <c r="R659" s="212">
        <f>Q659*H659</f>
        <v>0</v>
      </c>
      <c r="S659" s="212">
        <v>0</v>
      </c>
      <c r="T659" s="213">
        <f>S659*H659</f>
        <v>0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14" t="s">
        <v>1477</v>
      </c>
      <c r="AT659" s="214" t="s">
        <v>140</v>
      </c>
      <c r="AU659" s="214" t="s">
        <v>146</v>
      </c>
      <c r="AY659" s="20" t="s">
        <v>137</v>
      </c>
      <c r="BE659" s="215">
        <f>IF(N659="základní",J659,0)</f>
        <v>0</v>
      </c>
      <c r="BF659" s="215">
        <f>IF(N659="snížená",J659,0)</f>
        <v>0</v>
      </c>
      <c r="BG659" s="215">
        <f>IF(N659="zákl. přenesená",J659,0)</f>
        <v>0</v>
      </c>
      <c r="BH659" s="215">
        <f>IF(N659="sníž. přenesená",J659,0)</f>
        <v>0</v>
      </c>
      <c r="BI659" s="215">
        <f>IF(N659="nulová",J659,0)</f>
        <v>0</v>
      </c>
      <c r="BJ659" s="20" t="s">
        <v>146</v>
      </c>
      <c r="BK659" s="215">
        <f>ROUND(I659*H659,2)</f>
        <v>0</v>
      </c>
      <c r="BL659" s="20" t="s">
        <v>1477</v>
      </c>
      <c r="BM659" s="214" t="s">
        <v>1493</v>
      </c>
    </row>
    <row r="660" s="2" customFormat="1">
      <c r="A660" s="41"/>
      <c r="B660" s="42"/>
      <c r="C660" s="43"/>
      <c r="D660" s="216" t="s">
        <v>148</v>
      </c>
      <c r="E660" s="43"/>
      <c r="F660" s="217" t="s">
        <v>1494</v>
      </c>
      <c r="G660" s="43"/>
      <c r="H660" s="43"/>
      <c r="I660" s="218"/>
      <c r="J660" s="43"/>
      <c r="K660" s="43"/>
      <c r="L660" s="47"/>
      <c r="M660" s="219"/>
      <c r="N660" s="220"/>
      <c r="O660" s="87"/>
      <c r="P660" s="87"/>
      <c r="Q660" s="87"/>
      <c r="R660" s="87"/>
      <c r="S660" s="87"/>
      <c r="T660" s="88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T660" s="20" t="s">
        <v>148</v>
      </c>
      <c r="AU660" s="20" t="s">
        <v>146</v>
      </c>
    </row>
    <row r="661" s="12" customFormat="1" ht="22.8" customHeight="1">
      <c r="A661" s="12"/>
      <c r="B661" s="187"/>
      <c r="C661" s="188"/>
      <c r="D661" s="189" t="s">
        <v>70</v>
      </c>
      <c r="E661" s="201" t="s">
        <v>1495</v>
      </c>
      <c r="F661" s="201" t="s">
        <v>1496</v>
      </c>
      <c r="G661" s="188"/>
      <c r="H661" s="188"/>
      <c r="I661" s="191"/>
      <c r="J661" s="202">
        <f>BK661</f>
        <v>0</v>
      </c>
      <c r="K661" s="188"/>
      <c r="L661" s="193"/>
      <c r="M661" s="194"/>
      <c r="N661" s="195"/>
      <c r="O661" s="195"/>
      <c r="P661" s="196">
        <f>SUM(P662:P663)</f>
        <v>0</v>
      </c>
      <c r="Q661" s="195"/>
      <c r="R661" s="196">
        <f>SUM(R662:R663)</f>
        <v>0</v>
      </c>
      <c r="S661" s="195"/>
      <c r="T661" s="197">
        <f>SUM(T662:T663)</f>
        <v>0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198" t="s">
        <v>169</v>
      </c>
      <c r="AT661" s="199" t="s">
        <v>70</v>
      </c>
      <c r="AU661" s="199" t="s">
        <v>79</v>
      </c>
      <c r="AY661" s="198" t="s">
        <v>137</v>
      </c>
      <c r="BK661" s="200">
        <f>SUM(BK662:BK663)</f>
        <v>0</v>
      </c>
    </row>
    <row r="662" s="2" customFormat="1" ht="16.5" customHeight="1">
      <c r="A662" s="41"/>
      <c r="B662" s="42"/>
      <c r="C662" s="203" t="s">
        <v>1497</v>
      </c>
      <c r="D662" s="203" t="s">
        <v>140</v>
      </c>
      <c r="E662" s="204" t="s">
        <v>1498</v>
      </c>
      <c r="F662" s="205" t="s">
        <v>1496</v>
      </c>
      <c r="G662" s="206" t="s">
        <v>423</v>
      </c>
      <c r="H662" s="265"/>
      <c r="I662" s="208"/>
      <c r="J662" s="209">
        <f>ROUND(I662*H662,2)</f>
        <v>0</v>
      </c>
      <c r="K662" s="205" t="s">
        <v>144</v>
      </c>
      <c r="L662" s="47"/>
      <c r="M662" s="210" t="s">
        <v>19</v>
      </c>
      <c r="N662" s="211" t="s">
        <v>43</v>
      </c>
      <c r="O662" s="87"/>
      <c r="P662" s="212">
        <f>O662*H662</f>
        <v>0</v>
      </c>
      <c r="Q662" s="212">
        <v>0</v>
      </c>
      <c r="R662" s="212">
        <f>Q662*H662</f>
        <v>0</v>
      </c>
      <c r="S662" s="212">
        <v>0</v>
      </c>
      <c r="T662" s="213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14" t="s">
        <v>145</v>
      </c>
      <c r="AT662" s="214" t="s">
        <v>140</v>
      </c>
      <c r="AU662" s="214" t="s">
        <v>146</v>
      </c>
      <c r="AY662" s="20" t="s">
        <v>137</v>
      </c>
      <c r="BE662" s="215">
        <f>IF(N662="základní",J662,0)</f>
        <v>0</v>
      </c>
      <c r="BF662" s="215">
        <f>IF(N662="snížená",J662,0)</f>
        <v>0</v>
      </c>
      <c r="BG662" s="215">
        <f>IF(N662="zákl. přenesená",J662,0)</f>
        <v>0</v>
      </c>
      <c r="BH662" s="215">
        <f>IF(N662="sníž. přenesená",J662,0)</f>
        <v>0</v>
      </c>
      <c r="BI662" s="215">
        <f>IF(N662="nulová",J662,0)</f>
        <v>0</v>
      </c>
      <c r="BJ662" s="20" t="s">
        <v>146</v>
      </c>
      <c r="BK662" s="215">
        <f>ROUND(I662*H662,2)</f>
        <v>0</v>
      </c>
      <c r="BL662" s="20" t="s">
        <v>145</v>
      </c>
      <c r="BM662" s="214" t="s">
        <v>1499</v>
      </c>
    </row>
    <row r="663" s="2" customFormat="1">
      <c r="A663" s="41"/>
      <c r="B663" s="42"/>
      <c r="C663" s="43"/>
      <c r="D663" s="216" t="s">
        <v>148</v>
      </c>
      <c r="E663" s="43"/>
      <c r="F663" s="217" t="s">
        <v>1500</v>
      </c>
      <c r="G663" s="43"/>
      <c r="H663" s="43"/>
      <c r="I663" s="218"/>
      <c r="J663" s="43"/>
      <c r="K663" s="43"/>
      <c r="L663" s="47"/>
      <c r="M663" s="276"/>
      <c r="N663" s="277"/>
      <c r="O663" s="278"/>
      <c r="P663" s="278"/>
      <c r="Q663" s="278"/>
      <c r="R663" s="278"/>
      <c r="S663" s="278"/>
      <c r="T663" s="279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20" t="s">
        <v>148</v>
      </c>
      <c r="AU663" s="20" t="s">
        <v>146</v>
      </c>
    </row>
    <row r="664" s="2" customFormat="1" ht="6.96" customHeight="1">
      <c r="A664" s="41"/>
      <c r="B664" s="62"/>
      <c r="C664" s="63"/>
      <c r="D664" s="63"/>
      <c r="E664" s="63"/>
      <c r="F664" s="63"/>
      <c r="G664" s="63"/>
      <c r="H664" s="63"/>
      <c r="I664" s="63"/>
      <c r="J664" s="63"/>
      <c r="K664" s="63"/>
      <c r="L664" s="47"/>
      <c r="M664" s="41"/>
      <c r="O664" s="41"/>
      <c r="P664" s="41"/>
      <c r="Q664" s="41"/>
      <c r="R664" s="41"/>
      <c r="S664" s="41"/>
      <c r="T664" s="41"/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</row>
  </sheetData>
  <sheetProtection sheet="1" autoFilter="0" formatColumns="0" formatRows="0" objects="1" scenarios="1" spinCount="100000" saltValue="321MCSVPtXzMyx/84eBoUNYBy4fItvRoRBAcoWYPbOGqgyPVLiNzdqNQup6Th/LQYd82Xr5PEY25FowffSBNmQ==" hashValue="tO3EZKwjDlJ1Werbl0J2ZxU1Xp43ti8P4UNgmfxTOQaeQIbp3otouEe743jL69Sx/XV+bMWrfRruxhoVz8dCBw==" algorithmName="SHA-512" password="C70A"/>
  <autoFilter ref="C112:K663"/>
  <mergeCells count="9">
    <mergeCell ref="E7:H7"/>
    <mergeCell ref="E9:H9"/>
    <mergeCell ref="E18:H18"/>
    <mergeCell ref="E27:H27"/>
    <mergeCell ref="E48:H48"/>
    <mergeCell ref="E50:H50"/>
    <mergeCell ref="E103:H103"/>
    <mergeCell ref="E105:H105"/>
    <mergeCell ref="L2:V2"/>
  </mergeCells>
  <hyperlinks>
    <hyperlink ref="F117" r:id="rId1" display="https://podminky.urs.cz/item/CS_URS_2024_01/310231035"/>
    <hyperlink ref="F120" r:id="rId2" display="https://podminky.urs.cz/item/CS_URS_2024_01/317121251"/>
    <hyperlink ref="F123" r:id="rId3" display="https://podminky.urs.cz/item/CS_URS_2024_01/346244352"/>
    <hyperlink ref="F127" r:id="rId4" display="https://podminky.urs.cz/item/CS_URS_2024_01/611131121"/>
    <hyperlink ref="F130" r:id="rId5" display="https://podminky.urs.cz/item/CS_URS_2024_01/611142001"/>
    <hyperlink ref="F132" r:id="rId6" display="https://podminky.urs.cz/item/CS_URS_2024_01/611321131"/>
    <hyperlink ref="F134" r:id="rId7" display="https://podminky.urs.cz/item/CS_URS_2024_01/611321141"/>
    <hyperlink ref="F136" r:id="rId8" display="https://podminky.urs.cz/item/CS_URS_2024_01/611321191"/>
    <hyperlink ref="F138" r:id="rId9" display="https://podminky.urs.cz/item/CS_URS_2024_01/612131121"/>
    <hyperlink ref="F141" r:id="rId10" display="https://podminky.urs.cz/item/CS_URS_2024_01/612135101"/>
    <hyperlink ref="F143" r:id="rId11" display="https://podminky.urs.cz/item/CS_URS_2024_01/612142001"/>
    <hyperlink ref="F145" r:id="rId12" display="https://podminky.urs.cz/item/CS_URS_2024_01/612311131"/>
    <hyperlink ref="F147" r:id="rId13" display="https://podminky.urs.cz/item/CS_URS_2024_01/612321141"/>
    <hyperlink ref="F149" r:id="rId14" display="https://podminky.urs.cz/item/CS_URS_2024_01/612321191"/>
    <hyperlink ref="F151" r:id="rId15" display="https://podminky.urs.cz/item/CS_URS_2024_01/612324111"/>
    <hyperlink ref="F153" r:id="rId16" display="https://podminky.urs.cz/item/CS_URS_2024_01/612324191"/>
    <hyperlink ref="F155" r:id="rId17" display="https://podminky.urs.cz/item/CS_URS_2024_01/612316121"/>
    <hyperlink ref="F157" r:id="rId18" display="https://podminky.urs.cz/item/CS_URS_2024_01/612316191"/>
    <hyperlink ref="F159" r:id="rId19" display="https://podminky.urs.cz/item/CS_URS_2024_01/612328131"/>
    <hyperlink ref="F161" r:id="rId20" display="https://podminky.urs.cz/item/CS_URS_2024_01/612321121"/>
    <hyperlink ref="F163" r:id="rId21" display="https://podminky.urs.cz/item/CS_URS_2024_01/619991011"/>
    <hyperlink ref="F165" r:id="rId22" display="https://podminky.urs.cz/item/CS_URS_2024_01/619995001"/>
    <hyperlink ref="F167" r:id="rId23" display="https://podminky.urs.cz/item/CS_URS_2024_01/632451111"/>
    <hyperlink ref="F170" r:id="rId24" display="https://podminky.urs.cz/item/CS_URS_2024_01/642945111"/>
    <hyperlink ref="F174" r:id="rId25" display="https://podminky.urs.cz/item/CS_URS_2024_01/949101111"/>
    <hyperlink ref="F176" r:id="rId26" display="https://podminky.urs.cz/item/CS_URS_2024_01/952901105"/>
    <hyperlink ref="F178" r:id="rId27" display="https://podminky.urs.cz/item/CS_URS_2024_01/952901114"/>
    <hyperlink ref="F180" r:id="rId28" display="https://podminky.urs.cz/item/CS_URS_2024_01/952902031"/>
    <hyperlink ref="F182" r:id="rId29" display="https://podminky.urs.cz/item/CS_URS_2024_01/962031132"/>
    <hyperlink ref="F184" r:id="rId30" display="https://podminky.urs.cz/item/CS_URS_2024_01/965046111"/>
    <hyperlink ref="F186" r:id="rId31" display="https://podminky.urs.cz/item/CS_URS_2024_01/974031121"/>
    <hyperlink ref="F188" r:id="rId32" display="https://podminky.urs.cz/item/CS_URS_2024_01/974031132"/>
    <hyperlink ref="F190" r:id="rId33" display="https://podminky.urs.cz/item/CS_URS_2024_01/977343111"/>
    <hyperlink ref="F192" r:id="rId34" display="https://podminky.urs.cz/item/CS_URS_2024_01/977343212"/>
    <hyperlink ref="F194" r:id="rId35" display="https://podminky.urs.cz/item/CS_URS_2024_01/978021191"/>
    <hyperlink ref="F203" r:id="rId36" display="https://podminky.urs.cz/item/CS_URS_2024_01/978023411"/>
    <hyperlink ref="F205" r:id="rId37" display="https://podminky.urs.cz/item/CS_URS_2024_01/978035117"/>
    <hyperlink ref="F208" r:id="rId38" display="https://podminky.urs.cz/item/CS_URS_2024_01/997002511"/>
    <hyperlink ref="F210" r:id="rId39" display="https://podminky.urs.cz/item/CS_URS_2024_01/997002519"/>
    <hyperlink ref="F213" r:id="rId40" display="https://podminky.urs.cz/item/CS_URS_2024_01/997002611"/>
    <hyperlink ref="F215" r:id="rId41" display="https://podminky.urs.cz/item/CS_URS_2024_01/997013151"/>
    <hyperlink ref="F217" r:id="rId42" display="https://podminky.urs.cz/item/CS_URS_2024_01/997013219"/>
    <hyperlink ref="F219" r:id="rId43" display="https://podminky.urs.cz/item/CS_URS_2024_01/997013609"/>
    <hyperlink ref="F221" r:id="rId44" display="https://podminky.urs.cz/item/CS_URS_2024_01/997013813"/>
    <hyperlink ref="F224" r:id="rId45" display="https://podminky.urs.cz/item/CS_URS_2024_01/998018001"/>
    <hyperlink ref="F228" r:id="rId46" display="https://podminky.urs.cz/item/CS_URS_2024_01/711113117"/>
    <hyperlink ref="F230" r:id="rId47" display="https://podminky.urs.cz/item/CS_URS_2024_01/711113127"/>
    <hyperlink ref="F233" r:id="rId48" display="https://podminky.urs.cz/item/CS_URS_2024_01/711199101"/>
    <hyperlink ref="F237" r:id="rId49" display="https://podminky.urs.cz/item/CS_URS_2024_01/998711201"/>
    <hyperlink ref="F240" r:id="rId50" display="https://podminky.urs.cz/item/CS_URS_2024_01/721174043"/>
    <hyperlink ref="F242" r:id="rId51" display="https://podminky.urs.cz/item/CS_URS_2024_01/721174045"/>
    <hyperlink ref="F244" r:id="rId52" display="https://podminky.urs.cz/item/CS_URS_2024_01/721194105"/>
    <hyperlink ref="F246" r:id="rId53" display="https://podminky.urs.cz/item/CS_URS_2024_01/721229111"/>
    <hyperlink ref="F249" r:id="rId54" display="https://podminky.urs.cz/item/CS_URS_2024_01/721290111"/>
    <hyperlink ref="F251" r:id="rId55" display="https://podminky.urs.cz/item/CS_URS_2024_01/998721201"/>
    <hyperlink ref="F254" r:id="rId56" display="https://podminky.urs.cz/item/CS_URS_2024_01/722130802"/>
    <hyperlink ref="F256" r:id="rId57" display="https://podminky.urs.cz/item/CS_URS_2024_01/722176112"/>
    <hyperlink ref="F265" r:id="rId58" display="https://podminky.urs.cz/item/CS_URS_2024_01/722181211"/>
    <hyperlink ref="F267" r:id="rId59" display="https://podminky.urs.cz/item/CS_URS_2024_01/722220111"/>
    <hyperlink ref="F269" r:id="rId60" display="https://podminky.urs.cz/item/CS_URS_2024_01/722220121"/>
    <hyperlink ref="F271" r:id="rId61" display="https://podminky.urs.cz/item/CS_URS_2024_01/722290234"/>
    <hyperlink ref="F275" r:id="rId62" display="https://podminky.urs.cz/item/CS_URS_2024_01/998722201"/>
    <hyperlink ref="F278" r:id="rId63" display="https://podminky.urs.cz/item/CS_URS_2024_01/725110811"/>
    <hyperlink ref="F281" r:id="rId64" display="https://podminky.urs.cz/item/CS_URS_2024_01/725112022"/>
    <hyperlink ref="F284" r:id="rId65" display="https://podminky.urs.cz/item/CS_URS_2024_01/725210821"/>
    <hyperlink ref="F286" r:id="rId66" display="https://podminky.urs.cz/item/CS_URS_2024_01/725211601"/>
    <hyperlink ref="F288" r:id="rId67" display="https://podminky.urs.cz/item/CS_URS_2024_01/725220908"/>
    <hyperlink ref="F290" r:id="rId68" display="https://podminky.urs.cz/item/CS_URS_2024_01/725222169"/>
    <hyperlink ref="F292" r:id="rId69" display="https://podminky.urs.cz/item/CS_URS_2024_01/725319111"/>
    <hyperlink ref="F295" r:id="rId70" display="https://podminky.urs.cz/item/CS_URS_2024_01/725530823"/>
    <hyperlink ref="F297" r:id="rId71" display="https://podminky.urs.cz/item/CS_URS_2024_01/725532116"/>
    <hyperlink ref="F299" r:id="rId72" display="https://podminky.urs.cz/item/CS_URS_2024_01/725819202"/>
    <hyperlink ref="F302" r:id="rId73" display="https://podminky.urs.cz/item/CS_URS_2024_01/725820801"/>
    <hyperlink ref="F304" r:id="rId74" display="https://podminky.urs.cz/item/CS_URS_2024_01/725840850"/>
    <hyperlink ref="F306" r:id="rId75" display="https://podminky.urs.cz/item/CS_URS_2024_01/725829111"/>
    <hyperlink ref="F309" r:id="rId76" display="https://podminky.urs.cz/item/CS_URS_2024_01/725829131.1"/>
    <hyperlink ref="F312" r:id="rId77" display="https://podminky.urs.cz/item/CS_URS_2024_01/725839101"/>
    <hyperlink ref="F315" r:id="rId78" display="https://podminky.urs.cz/item/CS_URS_2024_01/725869218"/>
    <hyperlink ref="F320" r:id="rId79" display="https://podminky.urs.cz/item/CS_URS_2024_01/998725201"/>
    <hyperlink ref="F324" r:id="rId80" display="https://podminky.urs.cz/item/CS_URS_2024_01/998726211"/>
    <hyperlink ref="F327" r:id="rId81" display="https://podminky.urs.cz/item/CS_URS_2024_01/731200813"/>
    <hyperlink ref="F329" r:id="rId82" display="https://podminky.urs.cz/item/CS_URS_2024_01/731244000"/>
    <hyperlink ref="F331" r:id="rId83" display="https://podminky.urs.cz/item/CS_URS_2024_01/998731201"/>
    <hyperlink ref="F334" r:id="rId84" display="https://podminky.urs.cz/item/CS_URS_2024_01/733110806"/>
    <hyperlink ref="F337" r:id="rId85" display="https://podminky.urs.cz/item/CS_URS_2024_01/733191916"/>
    <hyperlink ref="F339" r:id="rId86" display="https://podminky.urs.cz/item/CS_URS_2024_01/998733201"/>
    <hyperlink ref="F342" r:id="rId87" display="https://podminky.urs.cz/item/CS_URS_2023_01/734209103.1"/>
    <hyperlink ref="F344" r:id="rId88" display="https://podminky.urs.cz/item/CS_URS_2024_01/734229143"/>
    <hyperlink ref="F346" r:id="rId89" display="https://podminky.urs.cz/item/CS_URS_2024_01/998734201"/>
    <hyperlink ref="F349" r:id="rId90" display="https://podminky.urs.cz/item/CS_URS_2024_01/735151822"/>
    <hyperlink ref="F351" r:id="rId91" display="https://podminky.urs.cz/item/CS_URS_2024_01/735192925"/>
    <hyperlink ref="F353" r:id="rId92" display="https://podminky.urs.cz/item/CS_URS_2022_02/735192925.1"/>
    <hyperlink ref="F355" r:id="rId93" display="https://podminky.urs.cz/item/CS_URS_2024_01/998735201"/>
    <hyperlink ref="F358" r:id="rId94" display="https://podminky.urs.cz/item/CS_URS_2024_01/741112002"/>
    <hyperlink ref="F361" r:id="rId95" display="https://podminky.urs.cz/item/CS_URS_2024_01/741122015"/>
    <hyperlink ref="F370" r:id="rId96" display="https://podminky.urs.cz/item/CS_URS_2024_01/741122016"/>
    <hyperlink ref="F379" r:id="rId97" display="https://podminky.urs.cz/item/CS_URS_2024_01/741122031"/>
    <hyperlink ref="F384" r:id="rId98" display="https://podminky.urs.cz/item/CS_URS_2024_01/741122033"/>
    <hyperlink ref="F388" r:id="rId99" display="https://podminky.urs.cz/item/CS_URS_2024_01/741125811"/>
    <hyperlink ref="F390" r:id="rId100" display="https://podminky.urs.cz/item/CS_URS_2024_01/741136201"/>
    <hyperlink ref="F392" r:id="rId101" display="https://podminky.urs.cz/item/CS_URS_2024_01/741210001"/>
    <hyperlink ref="F395" r:id="rId102" display="https://podminky.urs.cz/item/CS_URS_2024_01/741310111"/>
    <hyperlink ref="F397" r:id="rId103" display="https://podminky.urs.cz/item/CS_URS_2024_01/741313001"/>
    <hyperlink ref="F399" r:id="rId104" display="https://podminky.urs.cz/item/CS_URS_2024_01/741370002"/>
    <hyperlink ref="F404" r:id="rId105" display="https://podminky.urs.cz/item/CS_URS_2024_01/741810001"/>
    <hyperlink ref="F406" r:id="rId106" display="https://podminky.urs.cz/item/CS_URS_2024_01/998741201"/>
    <hyperlink ref="F409" r:id="rId107" display="https://podminky.urs.cz/item/CS_URS_2024_01/742121001"/>
    <hyperlink ref="F414" r:id="rId108" display="https://podminky.urs.cz/item/CS_URS_2024_01/742210121"/>
    <hyperlink ref="F417" r:id="rId109" display="https://podminky.urs.cz/item/CS_URS_2024_01/742310001"/>
    <hyperlink ref="F420" r:id="rId110" display="https://podminky.urs.cz/item/CS_URS_2024_01/742420121"/>
    <hyperlink ref="F422" r:id="rId111" display="https://podminky.urs.cz/item/CS_URS_2024_01/998742201"/>
    <hyperlink ref="F425" r:id="rId112" display="https://podminky.urs.cz/item/CS_URS_2024_01/751111051"/>
    <hyperlink ref="F428" r:id="rId113" display="https://podminky.urs.cz/item/CS_URS_2024_01/751377011"/>
    <hyperlink ref="F431" r:id="rId114" display="https://podminky.urs.cz/item/CS_URS_2024_01/998751201"/>
    <hyperlink ref="F434" r:id="rId115" display="https://podminky.urs.cz/item/CS_URS_2024_01/763131451"/>
    <hyperlink ref="F436" r:id="rId116" display="https://podminky.urs.cz/item/CS_URS_2024_01/998763100"/>
    <hyperlink ref="F439" r:id="rId117" display="https://podminky.urs.cz/item/CS_URS_2024_01/766231821"/>
    <hyperlink ref="F441" r:id="rId118" display="https://podminky.urs.cz/item/CS_URS_2024_01/766491851"/>
    <hyperlink ref="F443" r:id="rId119" display="https://podminky.urs.cz/item/CS_URS_2024_01/766660001"/>
    <hyperlink ref="F447" r:id="rId120" display="https://podminky.urs.cz/item/CS_URS_2024_01/766660002"/>
    <hyperlink ref="F450" r:id="rId121" display="https://podminky.urs.cz/item/CS_URS_2024_01/766660021"/>
    <hyperlink ref="F453" r:id="rId122" display="https://podminky.urs.cz/item/CS_URS_2024_01/766660723"/>
    <hyperlink ref="F457" r:id="rId123" display="https://podminky.urs.cz/item/CS_URS_2024_01/766660728"/>
    <hyperlink ref="F460" r:id="rId124" display="https://podminky.urs.cz/item/CS_URS_2024_01/766660731"/>
    <hyperlink ref="F463" r:id="rId125" display="https://podminky.urs.cz/item/CS_URS_2024_01/766660733"/>
    <hyperlink ref="F466" r:id="rId126" display="https://podminky.urs.cz/item/CS_URS_2024_01/766660739"/>
    <hyperlink ref="F469" r:id="rId127" display="https://podminky.urs.cz/item/CS_URS_2024_01/766663915"/>
    <hyperlink ref="F471" r:id="rId128" display="https://podminky.urs.cz/item/CS_URS_2024_01/766691914"/>
    <hyperlink ref="F473" r:id="rId129" display="https://podminky.urs.cz/item/CS_URS_2024_01/766692112"/>
    <hyperlink ref="F476" r:id="rId130" display="https://podminky.urs.cz/item/CS_URS_2024_01/766695212"/>
    <hyperlink ref="F482" r:id="rId131" display="https://podminky.urs.cz/item/CS_URS_2024_01/766811222"/>
    <hyperlink ref="F484" r:id="rId132" display="https://podminky.urs.cz/item/CS_URS_2024_01/766811223"/>
    <hyperlink ref="F487" r:id="rId133" display="https://podminky.urs.cz/item/CS_URS_2024_01/766812840"/>
    <hyperlink ref="F489" r:id="rId134" display="https://podminky.urs.cz/item/CS_URS_2024_01/766821112"/>
    <hyperlink ref="F492" r:id="rId135" display="https://podminky.urs.cz/item/CS_URS_2024_01/998766201"/>
    <hyperlink ref="F495" r:id="rId136" display="https://podminky.urs.cz/item/CS_URS_2024_01/767612915"/>
    <hyperlink ref="F497" r:id="rId137" display="https://podminky.urs.cz/item/CS_URS_2024_01/998767201"/>
    <hyperlink ref="F500" r:id="rId138" display="https://podminky.urs.cz/item/CS_URS_2024_01/771121011"/>
    <hyperlink ref="F503" r:id="rId139" display="https://podminky.urs.cz/item/CS_URS_2024_01/771151013"/>
    <hyperlink ref="F505" r:id="rId140" display="https://podminky.urs.cz/item/CS_URS_2024_01/771573810"/>
    <hyperlink ref="F507" r:id="rId141" display="https://podminky.urs.cz/item/CS_URS_2024_01/771574113"/>
    <hyperlink ref="F512" r:id="rId142" display="https://podminky.urs.cz/item/CS_URS_2024_01/771577151"/>
    <hyperlink ref="F514" r:id="rId143" display="https://podminky.urs.cz/item/CS_URS_2024_01/771577152"/>
    <hyperlink ref="F516" r:id="rId144" display="https://podminky.urs.cz/item/CS_URS_2024_01/771591115"/>
    <hyperlink ref="F518" r:id="rId145" display="https://podminky.urs.cz/item/CS_URS_2024_01/771592011"/>
    <hyperlink ref="F520" r:id="rId146" display="https://podminky.urs.cz/item/CS_URS_2024_01/998771201"/>
    <hyperlink ref="F523" r:id="rId147" display="https://podminky.urs.cz/item/CS_URS_2024_01/775411810"/>
    <hyperlink ref="F525" r:id="rId148" display="https://podminky.urs.cz/item/CS_URS_2024_01/775413320"/>
    <hyperlink ref="F529" r:id="rId149" display="https://podminky.urs.cz/item/CS_URS_2024_01/775510953"/>
    <hyperlink ref="F533" r:id="rId150" display="https://podminky.urs.cz/item/CS_URS_2024_01/775591905"/>
    <hyperlink ref="F535" r:id="rId151" display="https://podminky.urs.cz/item/CS_URS_2024_01/775591919"/>
    <hyperlink ref="F537" r:id="rId152" display="https://podminky.urs.cz/item/CS_URS_2024_01/775591920"/>
    <hyperlink ref="F539" r:id="rId153" display="https://podminky.urs.cz/item/CS_URS_2024_01/775591921"/>
    <hyperlink ref="F541" r:id="rId154" display="https://podminky.urs.cz/item/CS_URS_2024_01/775591922"/>
    <hyperlink ref="F543" r:id="rId155" display="https://podminky.urs.cz/item/CS_URS_2024_01/775591926"/>
    <hyperlink ref="F545" r:id="rId156" display="https://podminky.urs.cz/item/CS_URS_2024_01/998775101"/>
    <hyperlink ref="F548" r:id="rId157" display="https://podminky.urs.cz/item/CS_URS_2024_01/776111116"/>
    <hyperlink ref="F550" r:id="rId158" display="https://podminky.urs.cz/item/CS_URS_2024_01/776121112"/>
    <hyperlink ref="F552" r:id="rId159" display="https://podminky.urs.cz/item/CS_URS_2024_01/776141112"/>
    <hyperlink ref="F554" r:id="rId160" display="https://podminky.urs.cz/item/CS_URS_2024_01/776201812"/>
    <hyperlink ref="F556" r:id="rId161" display="https://podminky.urs.cz/item/CS_URS_2024_01/776221111"/>
    <hyperlink ref="F560" r:id="rId162" display="https://podminky.urs.cz/item/CS_URS_2024_01/776223111"/>
    <hyperlink ref="F562" r:id="rId163" display="https://podminky.urs.cz/item/CS_URS_2024_01/776410811"/>
    <hyperlink ref="F564" r:id="rId164" display="https://podminky.urs.cz/item/CS_URS_2024_01/776411111"/>
    <hyperlink ref="F568" r:id="rId165" display="https://podminky.urs.cz/item/CS_URS_2024_01/998776201"/>
    <hyperlink ref="F571" r:id="rId166" display="https://podminky.urs.cz/item/CS_URS_2024_01/781471810"/>
    <hyperlink ref="F573" r:id="rId167" display="https://podminky.urs.cz/item/CS_URS_2024_01/781121011"/>
    <hyperlink ref="F575" r:id="rId168" display="https://podminky.urs.cz/item/CS_URS_2024_01/781474113"/>
    <hyperlink ref="F581" r:id="rId169" display="https://podminky.urs.cz/item/CS_URS_2024_01/781491822"/>
    <hyperlink ref="F585" r:id="rId170" display="https://podminky.urs.cz/item/CS_URS_2024_01/781493611"/>
    <hyperlink ref="F589" r:id="rId171" display="https://podminky.urs.cz/item/CS_URS_2024_01/781495115"/>
    <hyperlink ref="F591" r:id="rId172" display="https://podminky.urs.cz/item/CS_URS_2024_01/781495211"/>
    <hyperlink ref="F593" r:id="rId173" display="https://podminky.urs.cz/item/CS_URS_2024_01/998781201"/>
    <hyperlink ref="F596" r:id="rId174" display="https://podminky.urs.cz/item/CS_URS_2024_01/783000125"/>
    <hyperlink ref="F599" r:id="rId175" display="https://podminky.urs.cz/item/CS_URS_2024_01/783301303"/>
    <hyperlink ref="F602" r:id="rId176" display="https://podminky.urs.cz/item/CS_URS_2024_01/783301313"/>
    <hyperlink ref="F604" r:id="rId177" display="https://podminky.urs.cz/item/CS_URS_2024_01/783315101"/>
    <hyperlink ref="F606" r:id="rId178" display="https://podminky.urs.cz/item/CS_URS_2024_01/783317101"/>
    <hyperlink ref="F608" r:id="rId179" display="https://podminky.urs.cz/item/CS_URS_2024_01/783322101"/>
    <hyperlink ref="F610" r:id="rId180" display="https://podminky.urs.cz/item/CS_URS_2024_01/783601311"/>
    <hyperlink ref="F612" r:id="rId181" display="https://podminky.urs.cz/item/CS_URS_2024_01/783601315"/>
    <hyperlink ref="F614" r:id="rId182" display="https://podminky.urs.cz/item/CS_URS_2024_01/783601411"/>
    <hyperlink ref="F616" r:id="rId183" display="https://podminky.urs.cz/item/CS_URS_2024_01/783614121"/>
    <hyperlink ref="F618" r:id="rId184" display="https://podminky.urs.cz/item/CS_URS_2024_01/783617127"/>
    <hyperlink ref="F620" r:id="rId185" display="https://podminky.urs.cz/item/CS_URS_2024_01/783622121"/>
    <hyperlink ref="F622" r:id="rId186" display="https://podminky.urs.cz/item/CS_URS_2024_01/783601711"/>
    <hyperlink ref="F625" r:id="rId187" display="https://podminky.urs.cz/item/CS_URS_2024_01/783601713"/>
    <hyperlink ref="F627" r:id="rId188" display="https://podminky.urs.cz/item/CS_URS_2024_01/783617615"/>
    <hyperlink ref="F629" r:id="rId189" display="https://podminky.urs.cz/item/CS_URS_2024_01/783615551"/>
    <hyperlink ref="F631" r:id="rId190" display="https://podminky.urs.cz/item/CS_URS_2024_01/783617505"/>
    <hyperlink ref="F634" r:id="rId191" display="https://podminky.urs.cz/item/CS_URS_2024_01/784111011"/>
    <hyperlink ref="F636" r:id="rId192" display="https://podminky.urs.cz/item/CS_URS_2024_01/784111031"/>
    <hyperlink ref="F638" r:id="rId193" display="https://podminky.urs.cz/item/CS_URS_2024_01/784151011"/>
    <hyperlink ref="F640" r:id="rId194" display="https://podminky.urs.cz/item/CS_URS_2024_01/784171101"/>
    <hyperlink ref="F644" r:id="rId195" display="https://podminky.urs.cz/item/CS_URS_2024_01/784181131"/>
    <hyperlink ref="F646" r:id="rId196" display="https://podminky.urs.cz/item/CS_URS_2024_01/784325231"/>
    <hyperlink ref="F649" r:id="rId197" display="https://podminky.urs.cz/item/CS_URS_2024_01/786626121"/>
    <hyperlink ref="F654" r:id="rId198" display="https://podminky.urs.cz/item/CS_URS_2024_01/013002000"/>
    <hyperlink ref="F657" r:id="rId199" display="https://podminky.urs.cz/item/CS_URS_2024_01/024003001"/>
    <hyperlink ref="F660" r:id="rId200" display="https://podminky.urs.cz/item/CS_URS_2024_01/065002000"/>
    <hyperlink ref="F663" r:id="rId201" display="https://podminky.urs.cz/item/CS_URS_2024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7" customFormat="1" ht="45" customHeight="1">
      <c r="B3" s="284"/>
      <c r="C3" s="285" t="s">
        <v>1501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1502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1503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1504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1505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1506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1507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1508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1509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1510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1511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78</v>
      </c>
      <c r="F18" s="291" t="s">
        <v>1512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1513</v>
      </c>
      <c r="F19" s="291" t="s">
        <v>1514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1515</v>
      </c>
      <c r="F20" s="291" t="s">
        <v>1516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1517</v>
      </c>
      <c r="F21" s="291" t="s">
        <v>1518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1519</v>
      </c>
      <c r="F22" s="291" t="s">
        <v>1520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1521</v>
      </c>
      <c r="F23" s="291" t="s">
        <v>1522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1523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1524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1525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1526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1527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1528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1529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1530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1531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123</v>
      </c>
      <c r="F36" s="291"/>
      <c r="G36" s="291" t="s">
        <v>1532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1533</v>
      </c>
      <c r="F37" s="291"/>
      <c r="G37" s="291" t="s">
        <v>1534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52</v>
      </c>
      <c r="F38" s="291"/>
      <c r="G38" s="291" t="s">
        <v>1535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53</v>
      </c>
      <c r="F39" s="291"/>
      <c r="G39" s="291" t="s">
        <v>1536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124</v>
      </c>
      <c r="F40" s="291"/>
      <c r="G40" s="291" t="s">
        <v>1537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125</v>
      </c>
      <c r="F41" s="291"/>
      <c r="G41" s="291" t="s">
        <v>1538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1539</v>
      </c>
      <c r="F42" s="291"/>
      <c r="G42" s="291" t="s">
        <v>1540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1541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1542</v>
      </c>
      <c r="F44" s="291"/>
      <c r="G44" s="291" t="s">
        <v>1543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127</v>
      </c>
      <c r="F45" s="291"/>
      <c r="G45" s="291" t="s">
        <v>1544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1545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1546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1547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1548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1549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1550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1551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1552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1553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1554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1555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1556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1557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1558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1559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1560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1561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1562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1563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1564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1565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1566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1567</v>
      </c>
      <c r="D76" s="309"/>
      <c r="E76" s="309"/>
      <c r="F76" s="309" t="s">
        <v>1568</v>
      </c>
      <c r="G76" s="310"/>
      <c r="H76" s="309" t="s">
        <v>53</v>
      </c>
      <c r="I76" s="309" t="s">
        <v>56</v>
      </c>
      <c r="J76" s="309" t="s">
        <v>1569</v>
      </c>
      <c r="K76" s="308"/>
    </row>
    <row r="77" s="1" customFormat="1" ht="17.25" customHeight="1">
      <c r="B77" s="306"/>
      <c r="C77" s="311" t="s">
        <v>1570</v>
      </c>
      <c r="D77" s="311"/>
      <c r="E77" s="311"/>
      <c r="F77" s="312" t="s">
        <v>1571</v>
      </c>
      <c r="G77" s="313"/>
      <c r="H77" s="311"/>
      <c r="I77" s="311"/>
      <c r="J77" s="311" t="s">
        <v>1572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52</v>
      </c>
      <c r="D79" s="316"/>
      <c r="E79" s="316"/>
      <c r="F79" s="317" t="s">
        <v>1573</v>
      </c>
      <c r="G79" s="318"/>
      <c r="H79" s="294" t="s">
        <v>1574</v>
      </c>
      <c r="I79" s="294" t="s">
        <v>1575</v>
      </c>
      <c r="J79" s="294">
        <v>20</v>
      </c>
      <c r="K79" s="308"/>
    </row>
    <row r="80" s="1" customFormat="1" ht="15" customHeight="1">
      <c r="B80" s="306"/>
      <c r="C80" s="294" t="s">
        <v>1576</v>
      </c>
      <c r="D80" s="294"/>
      <c r="E80" s="294"/>
      <c r="F80" s="317" t="s">
        <v>1573</v>
      </c>
      <c r="G80" s="318"/>
      <c r="H80" s="294" t="s">
        <v>1577</v>
      </c>
      <c r="I80" s="294" t="s">
        <v>1575</v>
      </c>
      <c r="J80" s="294">
        <v>120</v>
      </c>
      <c r="K80" s="308"/>
    </row>
    <row r="81" s="1" customFormat="1" ht="15" customHeight="1">
      <c r="B81" s="319"/>
      <c r="C81" s="294" t="s">
        <v>1578</v>
      </c>
      <c r="D81" s="294"/>
      <c r="E81" s="294"/>
      <c r="F81" s="317" t="s">
        <v>1579</v>
      </c>
      <c r="G81" s="318"/>
      <c r="H81" s="294" t="s">
        <v>1580</v>
      </c>
      <c r="I81" s="294" t="s">
        <v>1575</v>
      </c>
      <c r="J81" s="294">
        <v>50</v>
      </c>
      <c r="K81" s="308"/>
    </row>
    <row r="82" s="1" customFormat="1" ht="15" customHeight="1">
      <c r="B82" s="319"/>
      <c r="C82" s="294" t="s">
        <v>1581</v>
      </c>
      <c r="D82" s="294"/>
      <c r="E82" s="294"/>
      <c r="F82" s="317" t="s">
        <v>1573</v>
      </c>
      <c r="G82" s="318"/>
      <c r="H82" s="294" t="s">
        <v>1582</v>
      </c>
      <c r="I82" s="294" t="s">
        <v>1583</v>
      </c>
      <c r="J82" s="294"/>
      <c r="K82" s="308"/>
    </row>
    <row r="83" s="1" customFormat="1" ht="15" customHeight="1">
      <c r="B83" s="319"/>
      <c r="C83" s="320" t="s">
        <v>1584</v>
      </c>
      <c r="D83" s="320"/>
      <c r="E83" s="320"/>
      <c r="F83" s="321" t="s">
        <v>1579</v>
      </c>
      <c r="G83" s="320"/>
      <c r="H83" s="320" t="s">
        <v>1585</v>
      </c>
      <c r="I83" s="320" t="s">
        <v>1575</v>
      </c>
      <c r="J83" s="320">
        <v>15</v>
      </c>
      <c r="K83" s="308"/>
    </row>
    <row r="84" s="1" customFormat="1" ht="15" customHeight="1">
      <c r="B84" s="319"/>
      <c r="C84" s="320" t="s">
        <v>1586</v>
      </c>
      <c r="D84" s="320"/>
      <c r="E84" s="320"/>
      <c r="F84" s="321" t="s">
        <v>1579</v>
      </c>
      <c r="G84" s="320"/>
      <c r="H84" s="320" t="s">
        <v>1587</v>
      </c>
      <c r="I84" s="320" t="s">
        <v>1575</v>
      </c>
      <c r="J84" s="320">
        <v>15</v>
      </c>
      <c r="K84" s="308"/>
    </row>
    <row r="85" s="1" customFormat="1" ht="15" customHeight="1">
      <c r="B85" s="319"/>
      <c r="C85" s="320" t="s">
        <v>1588</v>
      </c>
      <c r="D85" s="320"/>
      <c r="E85" s="320"/>
      <c r="F85" s="321" t="s">
        <v>1579</v>
      </c>
      <c r="G85" s="320"/>
      <c r="H85" s="320" t="s">
        <v>1589</v>
      </c>
      <c r="I85" s="320" t="s">
        <v>1575</v>
      </c>
      <c r="J85" s="320">
        <v>20</v>
      </c>
      <c r="K85" s="308"/>
    </row>
    <row r="86" s="1" customFormat="1" ht="15" customHeight="1">
      <c r="B86" s="319"/>
      <c r="C86" s="320" t="s">
        <v>1590</v>
      </c>
      <c r="D86" s="320"/>
      <c r="E86" s="320"/>
      <c r="F86" s="321" t="s">
        <v>1579</v>
      </c>
      <c r="G86" s="320"/>
      <c r="H86" s="320" t="s">
        <v>1591</v>
      </c>
      <c r="I86" s="320" t="s">
        <v>1575</v>
      </c>
      <c r="J86" s="320">
        <v>20</v>
      </c>
      <c r="K86" s="308"/>
    </row>
    <row r="87" s="1" customFormat="1" ht="15" customHeight="1">
      <c r="B87" s="319"/>
      <c r="C87" s="294" t="s">
        <v>1592</v>
      </c>
      <c r="D87" s="294"/>
      <c r="E87" s="294"/>
      <c r="F87" s="317" t="s">
        <v>1579</v>
      </c>
      <c r="G87" s="318"/>
      <c r="H87" s="294" t="s">
        <v>1593</v>
      </c>
      <c r="I87" s="294" t="s">
        <v>1575</v>
      </c>
      <c r="J87" s="294">
        <v>50</v>
      </c>
      <c r="K87" s="308"/>
    </row>
    <row r="88" s="1" customFormat="1" ht="15" customHeight="1">
      <c r="B88" s="319"/>
      <c r="C88" s="294" t="s">
        <v>1594</v>
      </c>
      <c r="D88" s="294"/>
      <c r="E88" s="294"/>
      <c r="F88" s="317" t="s">
        <v>1579</v>
      </c>
      <c r="G88" s="318"/>
      <c r="H88" s="294" t="s">
        <v>1595</v>
      </c>
      <c r="I88" s="294" t="s">
        <v>1575</v>
      </c>
      <c r="J88" s="294">
        <v>20</v>
      </c>
      <c r="K88" s="308"/>
    </row>
    <row r="89" s="1" customFormat="1" ht="15" customHeight="1">
      <c r="B89" s="319"/>
      <c r="C89" s="294" t="s">
        <v>1596</v>
      </c>
      <c r="D89" s="294"/>
      <c r="E89" s="294"/>
      <c r="F89" s="317" t="s">
        <v>1579</v>
      </c>
      <c r="G89" s="318"/>
      <c r="H89" s="294" t="s">
        <v>1597</v>
      </c>
      <c r="I89" s="294" t="s">
        <v>1575</v>
      </c>
      <c r="J89" s="294">
        <v>20</v>
      </c>
      <c r="K89" s="308"/>
    </row>
    <row r="90" s="1" customFormat="1" ht="15" customHeight="1">
      <c r="B90" s="319"/>
      <c r="C90" s="294" t="s">
        <v>1598</v>
      </c>
      <c r="D90" s="294"/>
      <c r="E90" s="294"/>
      <c r="F90" s="317" t="s">
        <v>1579</v>
      </c>
      <c r="G90" s="318"/>
      <c r="H90" s="294" t="s">
        <v>1599</v>
      </c>
      <c r="I90" s="294" t="s">
        <v>1575</v>
      </c>
      <c r="J90" s="294">
        <v>50</v>
      </c>
      <c r="K90" s="308"/>
    </row>
    <row r="91" s="1" customFormat="1" ht="15" customHeight="1">
      <c r="B91" s="319"/>
      <c r="C91" s="294" t="s">
        <v>1600</v>
      </c>
      <c r="D91" s="294"/>
      <c r="E91" s="294"/>
      <c r="F91" s="317" t="s">
        <v>1579</v>
      </c>
      <c r="G91" s="318"/>
      <c r="H91" s="294" t="s">
        <v>1600</v>
      </c>
      <c r="I91" s="294" t="s">
        <v>1575</v>
      </c>
      <c r="J91" s="294">
        <v>50</v>
      </c>
      <c r="K91" s="308"/>
    </row>
    <row r="92" s="1" customFormat="1" ht="15" customHeight="1">
      <c r="B92" s="319"/>
      <c r="C92" s="294" t="s">
        <v>1601</v>
      </c>
      <c r="D92" s="294"/>
      <c r="E92" s="294"/>
      <c r="F92" s="317" t="s">
        <v>1579</v>
      </c>
      <c r="G92" s="318"/>
      <c r="H92" s="294" t="s">
        <v>1602</v>
      </c>
      <c r="I92" s="294" t="s">
        <v>1575</v>
      </c>
      <c r="J92" s="294">
        <v>255</v>
      </c>
      <c r="K92" s="308"/>
    </row>
    <row r="93" s="1" customFormat="1" ht="15" customHeight="1">
      <c r="B93" s="319"/>
      <c r="C93" s="294" t="s">
        <v>1603</v>
      </c>
      <c r="D93" s="294"/>
      <c r="E93" s="294"/>
      <c r="F93" s="317" t="s">
        <v>1573</v>
      </c>
      <c r="G93" s="318"/>
      <c r="H93" s="294" t="s">
        <v>1604</v>
      </c>
      <c r="I93" s="294" t="s">
        <v>1605</v>
      </c>
      <c r="J93" s="294"/>
      <c r="K93" s="308"/>
    </row>
    <row r="94" s="1" customFormat="1" ht="15" customHeight="1">
      <c r="B94" s="319"/>
      <c r="C94" s="294" t="s">
        <v>1606</v>
      </c>
      <c r="D94" s="294"/>
      <c r="E94" s="294"/>
      <c r="F94" s="317" t="s">
        <v>1573</v>
      </c>
      <c r="G94" s="318"/>
      <c r="H94" s="294" t="s">
        <v>1607</v>
      </c>
      <c r="I94" s="294" t="s">
        <v>1608</v>
      </c>
      <c r="J94" s="294"/>
      <c r="K94" s="308"/>
    </row>
    <row r="95" s="1" customFormat="1" ht="15" customHeight="1">
      <c r="B95" s="319"/>
      <c r="C95" s="294" t="s">
        <v>1609</v>
      </c>
      <c r="D95" s="294"/>
      <c r="E95" s="294"/>
      <c r="F95" s="317" t="s">
        <v>1573</v>
      </c>
      <c r="G95" s="318"/>
      <c r="H95" s="294" t="s">
        <v>1609</v>
      </c>
      <c r="I95" s="294" t="s">
        <v>1608</v>
      </c>
      <c r="J95" s="294"/>
      <c r="K95" s="308"/>
    </row>
    <row r="96" s="1" customFormat="1" ht="15" customHeight="1">
      <c r="B96" s="319"/>
      <c r="C96" s="294" t="s">
        <v>37</v>
      </c>
      <c r="D96" s="294"/>
      <c r="E96" s="294"/>
      <c r="F96" s="317" t="s">
        <v>1573</v>
      </c>
      <c r="G96" s="318"/>
      <c r="H96" s="294" t="s">
        <v>1610</v>
      </c>
      <c r="I96" s="294" t="s">
        <v>1608</v>
      </c>
      <c r="J96" s="294"/>
      <c r="K96" s="308"/>
    </row>
    <row r="97" s="1" customFormat="1" ht="15" customHeight="1">
      <c r="B97" s="319"/>
      <c r="C97" s="294" t="s">
        <v>47</v>
      </c>
      <c r="D97" s="294"/>
      <c r="E97" s="294"/>
      <c r="F97" s="317" t="s">
        <v>1573</v>
      </c>
      <c r="G97" s="318"/>
      <c r="H97" s="294" t="s">
        <v>1611</v>
      </c>
      <c r="I97" s="294" t="s">
        <v>1608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1612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1567</v>
      </c>
      <c r="D103" s="309"/>
      <c r="E103" s="309"/>
      <c r="F103" s="309" t="s">
        <v>1568</v>
      </c>
      <c r="G103" s="310"/>
      <c r="H103" s="309" t="s">
        <v>53</v>
      </c>
      <c r="I103" s="309" t="s">
        <v>56</v>
      </c>
      <c r="J103" s="309" t="s">
        <v>1569</v>
      </c>
      <c r="K103" s="308"/>
    </row>
    <row r="104" s="1" customFormat="1" ht="17.25" customHeight="1">
      <c r="B104" s="306"/>
      <c r="C104" s="311" t="s">
        <v>1570</v>
      </c>
      <c r="D104" s="311"/>
      <c r="E104" s="311"/>
      <c r="F104" s="312" t="s">
        <v>1571</v>
      </c>
      <c r="G104" s="313"/>
      <c r="H104" s="311"/>
      <c r="I104" s="311"/>
      <c r="J104" s="311" t="s">
        <v>1572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52</v>
      </c>
      <c r="D106" s="316"/>
      <c r="E106" s="316"/>
      <c r="F106" s="317" t="s">
        <v>1573</v>
      </c>
      <c r="G106" s="294"/>
      <c r="H106" s="294" t="s">
        <v>1613</v>
      </c>
      <c r="I106" s="294" t="s">
        <v>1575</v>
      </c>
      <c r="J106" s="294">
        <v>20</v>
      </c>
      <c r="K106" s="308"/>
    </row>
    <row r="107" s="1" customFormat="1" ht="15" customHeight="1">
      <c r="B107" s="306"/>
      <c r="C107" s="294" t="s">
        <v>1576</v>
      </c>
      <c r="D107" s="294"/>
      <c r="E107" s="294"/>
      <c r="F107" s="317" t="s">
        <v>1573</v>
      </c>
      <c r="G107" s="294"/>
      <c r="H107" s="294" t="s">
        <v>1613</v>
      </c>
      <c r="I107" s="294" t="s">
        <v>1575</v>
      </c>
      <c r="J107" s="294">
        <v>120</v>
      </c>
      <c r="K107" s="308"/>
    </row>
    <row r="108" s="1" customFormat="1" ht="15" customHeight="1">
      <c r="B108" s="319"/>
      <c r="C108" s="294" t="s">
        <v>1578</v>
      </c>
      <c r="D108" s="294"/>
      <c r="E108" s="294"/>
      <c r="F108" s="317" t="s">
        <v>1579</v>
      </c>
      <c r="G108" s="294"/>
      <c r="H108" s="294" t="s">
        <v>1613</v>
      </c>
      <c r="I108" s="294" t="s">
        <v>1575</v>
      </c>
      <c r="J108" s="294">
        <v>50</v>
      </c>
      <c r="K108" s="308"/>
    </row>
    <row r="109" s="1" customFormat="1" ht="15" customHeight="1">
      <c r="B109" s="319"/>
      <c r="C109" s="294" t="s">
        <v>1581</v>
      </c>
      <c r="D109" s="294"/>
      <c r="E109" s="294"/>
      <c r="F109" s="317" t="s">
        <v>1573</v>
      </c>
      <c r="G109" s="294"/>
      <c r="H109" s="294" t="s">
        <v>1613</v>
      </c>
      <c r="I109" s="294" t="s">
        <v>1583</v>
      </c>
      <c r="J109" s="294"/>
      <c r="K109" s="308"/>
    </row>
    <row r="110" s="1" customFormat="1" ht="15" customHeight="1">
      <c r="B110" s="319"/>
      <c r="C110" s="294" t="s">
        <v>1592</v>
      </c>
      <c r="D110" s="294"/>
      <c r="E110" s="294"/>
      <c r="F110" s="317" t="s">
        <v>1579</v>
      </c>
      <c r="G110" s="294"/>
      <c r="H110" s="294" t="s">
        <v>1613</v>
      </c>
      <c r="I110" s="294" t="s">
        <v>1575</v>
      </c>
      <c r="J110" s="294">
        <v>50</v>
      </c>
      <c r="K110" s="308"/>
    </row>
    <row r="111" s="1" customFormat="1" ht="15" customHeight="1">
      <c r="B111" s="319"/>
      <c r="C111" s="294" t="s">
        <v>1600</v>
      </c>
      <c r="D111" s="294"/>
      <c r="E111" s="294"/>
      <c r="F111" s="317" t="s">
        <v>1579</v>
      </c>
      <c r="G111" s="294"/>
      <c r="H111" s="294" t="s">
        <v>1613</v>
      </c>
      <c r="I111" s="294" t="s">
        <v>1575</v>
      </c>
      <c r="J111" s="294">
        <v>50</v>
      </c>
      <c r="K111" s="308"/>
    </row>
    <row r="112" s="1" customFormat="1" ht="15" customHeight="1">
      <c r="B112" s="319"/>
      <c r="C112" s="294" t="s">
        <v>1598</v>
      </c>
      <c r="D112" s="294"/>
      <c r="E112" s="294"/>
      <c r="F112" s="317" t="s">
        <v>1579</v>
      </c>
      <c r="G112" s="294"/>
      <c r="H112" s="294" t="s">
        <v>1613</v>
      </c>
      <c r="I112" s="294" t="s">
        <v>1575</v>
      </c>
      <c r="J112" s="294">
        <v>50</v>
      </c>
      <c r="K112" s="308"/>
    </row>
    <row r="113" s="1" customFormat="1" ht="15" customHeight="1">
      <c r="B113" s="319"/>
      <c r="C113" s="294" t="s">
        <v>52</v>
      </c>
      <c r="D113" s="294"/>
      <c r="E113" s="294"/>
      <c r="F113" s="317" t="s">
        <v>1573</v>
      </c>
      <c r="G113" s="294"/>
      <c r="H113" s="294" t="s">
        <v>1614</v>
      </c>
      <c r="I113" s="294" t="s">
        <v>1575</v>
      </c>
      <c r="J113" s="294">
        <v>20</v>
      </c>
      <c r="K113" s="308"/>
    </row>
    <row r="114" s="1" customFormat="1" ht="15" customHeight="1">
      <c r="B114" s="319"/>
      <c r="C114" s="294" t="s">
        <v>1615</v>
      </c>
      <c r="D114" s="294"/>
      <c r="E114" s="294"/>
      <c r="F114" s="317" t="s">
        <v>1573</v>
      </c>
      <c r="G114" s="294"/>
      <c r="H114" s="294" t="s">
        <v>1616</v>
      </c>
      <c r="I114" s="294" t="s">
        <v>1575</v>
      </c>
      <c r="J114" s="294">
        <v>120</v>
      </c>
      <c r="K114" s="308"/>
    </row>
    <row r="115" s="1" customFormat="1" ht="15" customHeight="1">
      <c r="B115" s="319"/>
      <c r="C115" s="294" t="s">
        <v>37</v>
      </c>
      <c r="D115" s="294"/>
      <c r="E115" s="294"/>
      <c r="F115" s="317" t="s">
        <v>1573</v>
      </c>
      <c r="G115" s="294"/>
      <c r="H115" s="294" t="s">
        <v>1617</v>
      </c>
      <c r="I115" s="294" t="s">
        <v>1608</v>
      </c>
      <c r="J115" s="294"/>
      <c r="K115" s="308"/>
    </row>
    <row r="116" s="1" customFormat="1" ht="15" customHeight="1">
      <c r="B116" s="319"/>
      <c r="C116" s="294" t="s">
        <v>47</v>
      </c>
      <c r="D116" s="294"/>
      <c r="E116" s="294"/>
      <c r="F116" s="317" t="s">
        <v>1573</v>
      </c>
      <c r="G116" s="294"/>
      <c r="H116" s="294" t="s">
        <v>1618</v>
      </c>
      <c r="I116" s="294" t="s">
        <v>1608</v>
      </c>
      <c r="J116" s="294"/>
      <c r="K116" s="308"/>
    </row>
    <row r="117" s="1" customFormat="1" ht="15" customHeight="1">
      <c r="B117" s="319"/>
      <c r="C117" s="294" t="s">
        <v>56</v>
      </c>
      <c r="D117" s="294"/>
      <c r="E117" s="294"/>
      <c r="F117" s="317" t="s">
        <v>1573</v>
      </c>
      <c r="G117" s="294"/>
      <c r="H117" s="294" t="s">
        <v>1619</v>
      </c>
      <c r="I117" s="294" t="s">
        <v>1620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1621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1567</v>
      </c>
      <c r="D123" s="309"/>
      <c r="E123" s="309"/>
      <c r="F123" s="309" t="s">
        <v>1568</v>
      </c>
      <c r="G123" s="310"/>
      <c r="H123" s="309" t="s">
        <v>53</v>
      </c>
      <c r="I123" s="309" t="s">
        <v>56</v>
      </c>
      <c r="J123" s="309" t="s">
        <v>1569</v>
      </c>
      <c r="K123" s="338"/>
    </row>
    <row r="124" s="1" customFormat="1" ht="17.25" customHeight="1">
      <c r="B124" s="337"/>
      <c r="C124" s="311" t="s">
        <v>1570</v>
      </c>
      <c r="D124" s="311"/>
      <c r="E124" s="311"/>
      <c r="F124" s="312" t="s">
        <v>1571</v>
      </c>
      <c r="G124" s="313"/>
      <c r="H124" s="311"/>
      <c r="I124" s="311"/>
      <c r="J124" s="311" t="s">
        <v>1572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1576</v>
      </c>
      <c r="D126" s="316"/>
      <c r="E126" s="316"/>
      <c r="F126" s="317" t="s">
        <v>1573</v>
      </c>
      <c r="G126" s="294"/>
      <c r="H126" s="294" t="s">
        <v>1613</v>
      </c>
      <c r="I126" s="294" t="s">
        <v>1575</v>
      </c>
      <c r="J126" s="294">
        <v>120</v>
      </c>
      <c r="K126" s="342"/>
    </row>
    <row r="127" s="1" customFormat="1" ht="15" customHeight="1">
      <c r="B127" s="339"/>
      <c r="C127" s="294" t="s">
        <v>1622</v>
      </c>
      <c r="D127" s="294"/>
      <c r="E127" s="294"/>
      <c r="F127" s="317" t="s">
        <v>1573</v>
      </c>
      <c r="G127" s="294"/>
      <c r="H127" s="294" t="s">
        <v>1623</v>
      </c>
      <c r="I127" s="294" t="s">
        <v>1575</v>
      </c>
      <c r="J127" s="294" t="s">
        <v>1624</v>
      </c>
      <c r="K127" s="342"/>
    </row>
    <row r="128" s="1" customFormat="1" ht="15" customHeight="1">
      <c r="B128" s="339"/>
      <c r="C128" s="294" t="s">
        <v>1521</v>
      </c>
      <c r="D128" s="294"/>
      <c r="E128" s="294"/>
      <c r="F128" s="317" t="s">
        <v>1573</v>
      </c>
      <c r="G128" s="294"/>
      <c r="H128" s="294" t="s">
        <v>1625</v>
      </c>
      <c r="I128" s="294" t="s">
        <v>1575</v>
      </c>
      <c r="J128" s="294" t="s">
        <v>1624</v>
      </c>
      <c r="K128" s="342"/>
    </row>
    <row r="129" s="1" customFormat="1" ht="15" customHeight="1">
      <c r="B129" s="339"/>
      <c r="C129" s="294" t="s">
        <v>1584</v>
      </c>
      <c r="D129" s="294"/>
      <c r="E129" s="294"/>
      <c r="F129" s="317" t="s">
        <v>1579</v>
      </c>
      <c r="G129" s="294"/>
      <c r="H129" s="294" t="s">
        <v>1585</v>
      </c>
      <c r="I129" s="294" t="s">
        <v>1575</v>
      </c>
      <c r="J129" s="294">
        <v>15</v>
      </c>
      <c r="K129" s="342"/>
    </row>
    <row r="130" s="1" customFormat="1" ht="15" customHeight="1">
      <c r="B130" s="339"/>
      <c r="C130" s="320" t="s">
        <v>1586</v>
      </c>
      <c r="D130" s="320"/>
      <c r="E130" s="320"/>
      <c r="F130" s="321" t="s">
        <v>1579</v>
      </c>
      <c r="G130" s="320"/>
      <c r="H130" s="320" t="s">
        <v>1587</v>
      </c>
      <c r="I130" s="320" t="s">
        <v>1575</v>
      </c>
      <c r="J130" s="320">
        <v>15</v>
      </c>
      <c r="K130" s="342"/>
    </row>
    <row r="131" s="1" customFormat="1" ht="15" customHeight="1">
      <c r="B131" s="339"/>
      <c r="C131" s="320" t="s">
        <v>1588</v>
      </c>
      <c r="D131" s="320"/>
      <c r="E131" s="320"/>
      <c r="F131" s="321" t="s">
        <v>1579</v>
      </c>
      <c r="G131" s="320"/>
      <c r="H131" s="320" t="s">
        <v>1589</v>
      </c>
      <c r="I131" s="320" t="s">
        <v>1575</v>
      </c>
      <c r="J131" s="320">
        <v>20</v>
      </c>
      <c r="K131" s="342"/>
    </row>
    <row r="132" s="1" customFormat="1" ht="15" customHeight="1">
      <c r="B132" s="339"/>
      <c r="C132" s="320" t="s">
        <v>1590</v>
      </c>
      <c r="D132" s="320"/>
      <c r="E132" s="320"/>
      <c r="F132" s="321" t="s">
        <v>1579</v>
      </c>
      <c r="G132" s="320"/>
      <c r="H132" s="320" t="s">
        <v>1591</v>
      </c>
      <c r="I132" s="320" t="s">
        <v>1575</v>
      </c>
      <c r="J132" s="320">
        <v>20</v>
      </c>
      <c r="K132" s="342"/>
    </row>
    <row r="133" s="1" customFormat="1" ht="15" customHeight="1">
      <c r="B133" s="339"/>
      <c r="C133" s="294" t="s">
        <v>1578</v>
      </c>
      <c r="D133" s="294"/>
      <c r="E133" s="294"/>
      <c r="F133" s="317" t="s">
        <v>1579</v>
      </c>
      <c r="G133" s="294"/>
      <c r="H133" s="294" t="s">
        <v>1613</v>
      </c>
      <c r="I133" s="294" t="s">
        <v>1575</v>
      </c>
      <c r="J133" s="294">
        <v>50</v>
      </c>
      <c r="K133" s="342"/>
    </row>
    <row r="134" s="1" customFormat="1" ht="15" customHeight="1">
      <c r="B134" s="339"/>
      <c r="C134" s="294" t="s">
        <v>1592</v>
      </c>
      <c r="D134" s="294"/>
      <c r="E134" s="294"/>
      <c r="F134" s="317" t="s">
        <v>1579</v>
      </c>
      <c r="G134" s="294"/>
      <c r="H134" s="294" t="s">
        <v>1613</v>
      </c>
      <c r="I134" s="294" t="s">
        <v>1575</v>
      </c>
      <c r="J134" s="294">
        <v>50</v>
      </c>
      <c r="K134" s="342"/>
    </row>
    <row r="135" s="1" customFormat="1" ht="15" customHeight="1">
      <c r="B135" s="339"/>
      <c r="C135" s="294" t="s">
        <v>1598</v>
      </c>
      <c r="D135" s="294"/>
      <c r="E135" s="294"/>
      <c r="F135" s="317" t="s">
        <v>1579</v>
      </c>
      <c r="G135" s="294"/>
      <c r="H135" s="294" t="s">
        <v>1613</v>
      </c>
      <c r="I135" s="294" t="s">
        <v>1575</v>
      </c>
      <c r="J135" s="294">
        <v>50</v>
      </c>
      <c r="K135" s="342"/>
    </row>
    <row r="136" s="1" customFormat="1" ht="15" customHeight="1">
      <c r="B136" s="339"/>
      <c r="C136" s="294" t="s">
        <v>1600</v>
      </c>
      <c r="D136" s="294"/>
      <c r="E136" s="294"/>
      <c r="F136" s="317" t="s">
        <v>1579</v>
      </c>
      <c r="G136" s="294"/>
      <c r="H136" s="294" t="s">
        <v>1613</v>
      </c>
      <c r="I136" s="294" t="s">
        <v>1575</v>
      </c>
      <c r="J136" s="294">
        <v>50</v>
      </c>
      <c r="K136" s="342"/>
    </row>
    <row r="137" s="1" customFormat="1" ht="15" customHeight="1">
      <c r="B137" s="339"/>
      <c r="C137" s="294" t="s">
        <v>1601</v>
      </c>
      <c r="D137" s="294"/>
      <c r="E137" s="294"/>
      <c r="F137" s="317" t="s">
        <v>1579</v>
      </c>
      <c r="G137" s="294"/>
      <c r="H137" s="294" t="s">
        <v>1626</v>
      </c>
      <c r="I137" s="294" t="s">
        <v>1575</v>
      </c>
      <c r="J137" s="294">
        <v>255</v>
      </c>
      <c r="K137" s="342"/>
    </row>
    <row r="138" s="1" customFormat="1" ht="15" customHeight="1">
      <c r="B138" s="339"/>
      <c r="C138" s="294" t="s">
        <v>1603</v>
      </c>
      <c r="D138" s="294"/>
      <c r="E138" s="294"/>
      <c r="F138" s="317" t="s">
        <v>1573</v>
      </c>
      <c r="G138" s="294"/>
      <c r="H138" s="294" t="s">
        <v>1627</v>
      </c>
      <c r="I138" s="294" t="s">
        <v>1605</v>
      </c>
      <c r="J138" s="294"/>
      <c r="K138" s="342"/>
    </row>
    <row r="139" s="1" customFormat="1" ht="15" customHeight="1">
      <c r="B139" s="339"/>
      <c r="C139" s="294" t="s">
        <v>1606</v>
      </c>
      <c r="D139" s="294"/>
      <c r="E139" s="294"/>
      <c r="F139" s="317" t="s">
        <v>1573</v>
      </c>
      <c r="G139" s="294"/>
      <c r="H139" s="294" t="s">
        <v>1628</v>
      </c>
      <c r="I139" s="294" t="s">
        <v>1608</v>
      </c>
      <c r="J139" s="294"/>
      <c r="K139" s="342"/>
    </row>
    <row r="140" s="1" customFormat="1" ht="15" customHeight="1">
      <c r="B140" s="339"/>
      <c r="C140" s="294" t="s">
        <v>1609</v>
      </c>
      <c r="D140" s="294"/>
      <c r="E140" s="294"/>
      <c r="F140" s="317" t="s">
        <v>1573</v>
      </c>
      <c r="G140" s="294"/>
      <c r="H140" s="294" t="s">
        <v>1609</v>
      </c>
      <c r="I140" s="294" t="s">
        <v>1608</v>
      </c>
      <c r="J140" s="294"/>
      <c r="K140" s="342"/>
    </row>
    <row r="141" s="1" customFormat="1" ht="15" customHeight="1">
      <c r="B141" s="339"/>
      <c r="C141" s="294" t="s">
        <v>37</v>
      </c>
      <c r="D141" s="294"/>
      <c r="E141" s="294"/>
      <c r="F141" s="317" t="s">
        <v>1573</v>
      </c>
      <c r="G141" s="294"/>
      <c r="H141" s="294" t="s">
        <v>1629</v>
      </c>
      <c r="I141" s="294" t="s">
        <v>1608</v>
      </c>
      <c r="J141" s="294"/>
      <c r="K141" s="342"/>
    </row>
    <row r="142" s="1" customFormat="1" ht="15" customHeight="1">
      <c r="B142" s="339"/>
      <c r="C142" s="294" t="s">
        <v>1630</v>
      </c>
      <c r="D142" s="294"/>
      <c r="E142" s="294"/>
      <c r="F142" s="317" t="s">
        <v>1573</v>
      </c>
      <c r="G142" s="294"/>
      <c r="H142" s="294" t="s">
        <v>1631</v>
      </c>
      <c r="I142" s="294" t="s">
        <v>1608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1632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1567</v>
      </c>
      <c r="D148" s="309"/>
      <c r="E148" s="309"/>
      <c r="F148" s="309" t="s">
        <v>1568</v>
      </c>
      <c r="G148" s="310"/>
      <c r="H148" s="309" t="s">
        <v>53</v>
      </c>
      <c r="I148" s="309" t="s">
        <v>56</v>
      </c>
      <c r="J148" s="309" t="s">
        <v>1569</v>
      </c>
      <c r="K148" s="308"/>
    </row>
    <row r="149" s="1" customFormat="1" ht="17.25" customHeight="1">
      <c r="B149" s="306"/>
      <c r="C149" s="311" t="s">
        <v>1570</v>
      </c>
      <c r="D149" s="311"/>
      <c r="E149" s="311"/>
      <c r="F149" s="312" t="s">
        <v>1571</v>
      </c>
      <c r="G149" s="313"/>
      <c r="H149" s="311"/>
      <c r="I149" s="311"/>
      <c r="J149" s="311" t="s">
        <v>1572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1576</v>
      </c>
      <c r="D151" s="294"/>
      <c r="E151" s="294"/>
      <c r="F151" s="347" t="s">
        <v>1573</v>
      </c>
      <c r="G151" s="294"/>
      <c r="H151" s="346" t="s">
        <v>1613</v>
      </c>
      <c r="I151" s="346" t="s">
        <v>1575</v>
      </c>
      <c r="J151" s="346">
        <v>120</v>
      </c>
      <c r="K151" s="342"/>
    </row>
    <row r="152" s="1" customFormat="1" ht="15" customHeight="1">
      <c r="B152" s="319"/>
      <c r="C152" s="346" t="s">
        <v>1622</v>
      </c>
      <c r="D152" s="294"/>
      <c r="E152" s="294"/>
      <c r="F152" s="347" t="s">
        <v>1573</v>
      </c>
      <c r="G152" s="294"/>
      <c r="H152" s="346" t="s">
        <v>1633</v>
      </c>
      <c r="I152" s="346" t="s">
        <v>1575</v>
      </c>
      <c r="J152" s="346" t="s">
        <v>1624</v>
      </c>
      <c r="K152" s="342"/>
    </row>
    <row r="153" s="1" customFormat="1" ht="15" customHeight="1">
      <c r="B153" s="319"/>
      <c r="C153" s="346" t="s">
        <v>1521</v>
      </c>
      <c r="D153" s="294"/>
      <c r="E153" s="294"/>
      <c r="F153" s="347" t="s">
        <v>1573</v>
      </c>
      <c r="G153" s="294"/>
      <c r="H153" s="346" t="s">
        <v>1634</v>
      </c>
      <c r="I153" s="346" t="s">
        <v>1575</v>
      </c>
      <c r="J153" s="346" t="s">
        <v>1624</v>
      </c>
      <c r="K153" s="342"/>
    </row>
    <row r="154" s="1" customFormat="1" ht="15" customHeight="1">
      <c r="B154" s="319"/>
      <c r="C154" s="346" t="s">
        <v>1578</v>
      </c>
      <c r="D154" s="294"/>
      <c r="E154" s="294"/>
      <c r="F154" s="347" t="s">
        <v>1579</v>
      </c>
      <c r="G154" s="294"/>
      <c r="H154" s="346" t="s">
        <v>1613</v>
      </c>
      <c r="I154" s="346" t="s">
        <v>1575</v>
      </c>
      <c r="J154" s="346">
        <v>50</v>
      </c>
      <c r="K154" s="342"/>
    </row>
    <row r="155" s="1" customFormat="1" ht="15" customHeight="1">
      <c r="B155" s="319"/>
      <c r="C155" s="346" t="s">
        <v>1581</v>
      </c>
      <c r="D155" s="294"/>
      <c r="E155" s="294"/>
      <c r="F155" s="347" t="s">
        <v>1573</v>
      </c>
      <c r="G155" s="294"/>
      <c r="H155" s="346" t="s">
        <v>1613</v>
      </c>
      <c r="I155" s="346" t="s">
        <v>1583</v>
      </c>
      <c r="J155" s="346"/>
      <c r="K155" s="342"/>
    </row>
    <row r="156" s="1" customFormat="1" ht="15" customHeight="1">
      <c r="B156" s="319"/>
      <c r="C156" s="346" t="s">
        <v>1592</v>
      </c>
      <c r="D156" s="294"/>
      <c r="E156" s="294"/>
      <c r="F156" s="347" t="s">
        <v>1579</v>
      </c>
      <c r="G156" s="294"/>
      <c r="H156" s="346" t="s">
        <v>1613</v>
      </c>
      <c r="I156" s="346" t="s">
        <v>1575</v>
      </c>
      <c r="J156" s="346">
        <v>50</v>
      </c>
      <c r="K156" s="342"/>
    </row>
    <row r="157" s="1" customFormat="1" ht="15" customHeight="1">
      <c r="B157" s="319"/>
      <c r="C157" s="346" t="s">
        <v>1600</v>
      </c>
      <c r="D157" s="294"/>
      <c r="E157" s="294"/>
      <c r="F157" s="347" t="s">
        <v>1579</v>
      </c>
      <c r="G157" s="294"/>
      <c r="H157" s="346" t="s">
        <v>1613</v>
      </c>
      <c r="I157" s="346" t="s">
        <v>1575</v>
      </c>
      <c r="J157" s="346">
        <v>50</v>
      </c>
      <c r="K157" s="342"/>
    </row>
    <row r="158" s="1" customFormat="1" ht="15" customHeight="1">
      <c r="B158" s="319"/>
      <c r="C158" s="346" t="s">
        <v>1598</v>
      </c>
      <c r="D158" s="294"/>
      <c r="E158" s="294"/>
      <c r="F158" s="347" t="s">
        <v>1579</v>
      </c>
      <c r="G158" s="294"/>
      <c r="H158" s="346" t="s">
        <v>1613</v>
      </c>
      <c r="I158" s="346" t="s">
        <v>1575</v>
      </c>
      <c r="J158" s="346">
        <v>50</v>
      </c>
      <c r="K158" s="342"/>
    </row>
    <row r="159" s="1" customFormat="1" ht="15" customHeight="1">
      <c r="B159" s="319"/>
      <c r="C159" s="346" t="s">
        <v>85</v>
      </c>
      <c r="D159" s="294"/>
      <c r="E159" s="294"/>
      <c r="F159" s="347" t="s">
        <v>1573</v>
      </c>
      <c r="G159" s="294"/>
      <c r="H159" s="346" t="s">
        <v>1635</v>
      </c>
      <c r="I159" s="346" t="s">
        <v>1575</v>
      </c>
      <c r="J159" s="346" t="s">
        <v>1636</v>
      </c>
      <c r="K159" s="342"/>
    </row>
    <row r="160" s="1" customFormat="1" ht="15" customHeight="1">
      <c r="B160" s="319"/>
      <c r="C160" s="346" t="s">
        <v>1637</v>
      </c>
      <c r="D160" s="294"/>
      <c r="E160" s="294"/>
      <c r="F160" s="347" t="s">
        <v>1573</v>
      </c>
      <c r="G160" s="294"/>
      <c r="H160" s="346" t="s">
        <v>1638</v>
      </c>
      <c r="I160" s="346" t="s">
        <v>1608</v>
      </c>
      <c r="J160" s="346"/>
      <c r="K160" s="342"/>
    </row>
    <row r="161" s="1" customFormat="1" ht="15" customHeight="1">
      <c r="B161" s="348"/>
      <c r="C161" s="349"/>
      <c r="D161" s="349"/>
      <c r="E161" s="349"/>
      <c r="F161" s="349"/>
      <c r="G161" s="349"/>
      <c r="H161" s="349"/>
      <c r="I161" s="349"/>
      <c r="J161" s="349"/>
      <c r="K161" s="350"/>
    </row>
    <row r="162" s="1" customFormat="1" ht="18.75" customHeight="1">
      <c r="B162" s="330"/>
      <c r="C162" s="340"/>
      <c r="D162" s="340"/>
      <c r="E162" s="340"/>
      <c r="F162" s="351"/>
      <c r="G162" s="340"/>
      <c r="H162" s="340"/>
      <c r="I162" s="340"/>
      <c r="J162" s="340"/>
      <c r="K162" s="330"/>
    </row>
    <row r="163" s="1" customFormat="1" ht="18.75" customHeight="1">
      <c r="B163" s="330"/>
      <c r="C163" s="340"/>
      <c r="D163" s="340"/>
      <c r="E163" s="340"/>
      <c r="F163" s="351"/>
      <c r="G163" s="340"/>
      <c r="H163" s="340"/>
      <c r="I163" s="340"/>
      <c r="J163" s="340"/>
      <c r="K163" s="330"/>
    </row>
    <row r="164" s="1" customFormat="1" ht="18.75" customHeight="1">
      <c r="B164" s="330"/>
      <c r="C164" s="340"/>
      <c r="D164" s="340"/>
      <c r="E164" s="340"/>
      <c r="F164" s="351"/>
      <c r="G164" s="340"/>
      <c r="H164" s="340"/>
      <c r="I164" s="340"/>
      <c r="J164" s="340"/>
      <c r="K164" s="330"/>
    </row>
    <row r="165" s="1" customFormat="1" ht="18.75" customHeight="1">
      <c r="B165" s="330"/>
      <c r="C165" s="340"/>
      <c r="D165" s="340"/>
      <c r="E165" s="340"/>
      <c r="F165" s="351"/>
      <c r="G165" s="340"/>
      <c r="H165" s="340"/>
      <c r="I165" s="340"/>
      <c r="J165" s="340"/>
      <c r="K165" s="330"/>
    </row>
    <row r="166" s="1" customFormat="1" ht="18.75" customHeight="1">
      <c r="B166" s="330"/>
      <c r="C166" s="340"/>
      <c r="D166" s="340"/>
      <c r="E166" s="340"/>
      <c r="F166" s="351"/>
      <c r="G166" s="340"/>
      <c r="H166" s="340"/>
      <c r="I166" s="340"/>
      <c r="J166" s="340"/>
      <c r="K166" s="330"/>
    </row>
    <row r="167" s="1" customFormat="1" ht="18.75" customHeight="1">
      <c r="B167" s="330"/>
      <c r="C167" s="340"/>
      <c r="D167" s="340"/>
      <c r="E167" s="340"/>
      <c r="F167" s="351"/>
      <c r="G167" s="340"/>
      <c r="H167" s="340"/>
      <c r="I167" s="340"/>
      <c r="J167" s="340"/>
      <c r="K167" s="330"/>
    </row>
    <row r="168" s="1" customFormat="1" ht="18.75" customHeight="1">
      <c r="B168" s="330"/>
      <c r="C168" s="340"/>
      <c r="D168" s="340"/>
      <c r="E168" s="340"/>
      <c r="F168" s="351"/>
      <c r="G168" s="340"/>
      <c r="H168" s="340"/>
      <c r="I168" s="340"/>
      <c r="J168" s="340"/>
      <c r="K168" s="330"/>
    </row>
    <row r="169" s="1" customFormat="1" ht="18.75" customHeight="1">
      <c r="B169" s="302"/>
      <c r="C169" s="302"/>
      <c r="D169" s="302"/>
      <c r="E169" s="302"/>
      <c r="F169" s="302"/>
      <c r="G169" s="302"/>
      <c r="H169" s="302"/>
      <c r="I169" s="302"/>
      <c r="J169" s="302"/>
      <c r="K169" s="302"/>
    </row>
    <row r="170" s="1" customFormat="1" ht="7.5" customHeight="1">
      <c r="B170" s="281"/>
      <c r="C170" s="282"/>
      <c r="D170" s="282"/>
      <c r="E170" s="282"/>
      <c r="F170" s="282"/>
      <c r="G170" s="282"/>
      <c r="H170" s="282"/>
      <c r="I170" s="282"/>
      <c r="J170" s="282"/>
      <c r="K170" s="283"/>
    </row>
    <row r="171" s="1" customFormat="1" ht="45" customHeight="1">
      <c r="B171" s="284"/>
      <c r="C171" s="285" t="s">
        <v>1639</v>
      </c>
      <c r="D171" s="285"/>
      <c r="E171" s="285"/>
      <c r="F171" s="285"/>
      <c r="G171" s="285"/>
      <c r="H171" s="285"/>
      <c r="I171" s="285"/>
      <c r="J171" s="285"/>
      <c r="K171" s="286"/>
    </row>
    <row r="172" s="1" customFormat="1" ht="17.25" customHeight="1">
      <c r="B172" s="284"/>
      <c r="C172" s="309" t="s">
        <v>1567</v>
      </c>
      <c r="D172" s="309"/>
      <c r="E172" s="309"/>
      <c r="F172" s="309" t="s">
        <v>1568</v>
      </c>
      <c r="G172" s="352"/>
      <c r="H172" s="353" t="s">
        <v>53</v>
      </c>
      <c r="I172" s="353" t="s">
        <v>56</v>
      </c>
      <c r="J172" s="309" t="s">
        <v>1569</v>
      </c>
      <c r="K172" s="286"/>
    </row>
    <row r="173" s="1" customFormat="1" ht="17.25" customHeight="1">
      <c r="B173" s="287"/>
      <c r="C173" s="311" t="s">
        <v>1570</v>
      </c>
      <c r="D173" s="311"/>
      <c r="E173" s="311"/>
      <c r="F173" s="312" t="s">
        <v>1571</v>
      </c>
      <c r="G173" s="354"/>
      <c r="H173" s="355"/>
      <c r="I173" s="355"/>
      <c r="J173" s="311" t="s">
        <v>1572</v>
      </c>
      <c r="K173" s="289"/>
    </row>
    <row r="174" s="1" customFormat="1" ht="5.25" customHeight="1">
      <c r="B174" s="319"/>
      <c r="C174" s="314"/>
      <c r="D174" s="314"/>
      <c r="E174" s="314"/>
      <c r="F174" s="314"/>
      <c r="G174" s="315"/>
      <c r="H174" s="314"/>
      <c r="I174" s="314"/>
      <c r="J174" s="314"/>
      <c r="K174" s="342"/>
    </row>
    <row r="175" s="1" customFormat="1" ht="15" customHeight="1">
      <c r="B175" s="319"/>
      <c r="C175" s="294" t="s">
        <v>1576</v>
      </c>
      <c r="D175" s="294"/>
      <c r="E175" s="294"/>
      <c r="F175" s="317" t="s">
        <v>1573</v>
      </c>
      <c r="G175" s="294"/>
      <c r="H175" s="294" t="s">
        <v>1613</v>
      </c>
      <c r="I175" s="294" t="s">
        <v>1575</v>
      </c>
      <c r="J175" s="294">
        <v>120</v>
      </c>
      <c r="K175" s="342"/>
    </row>
    <row r="176" s="1" customFormat="1" ht="15" customHeight="1">
      <c r="B176" s="319"/>
      <c r="C176" s="294" t="s">
        <v>1622</v>
      </c>
      <c r="D176" s="294"/>
      <c r="E176" s="294"/>
      <c r="F176" s="317" t="s">
        <v>1573</v>
      </c>
      <c r="G176" s="294"/>
      <c r="H176" s="294" t="s">
        <v>1623</v>
      </c>
      <c r="I176" s="294" t="s">
        <v>1575</v>
      </c>
      <c r="J176" s="294" t="s">
        <v>1624</v>
      </c>
      <c r="K176" s="342"/>
    </row>
    <row r="177" s="1" customFormat="1" ht="15" customHeight="1">
      <c r="B177" s="319"/>
      <c r="C177" s="294" t="s">
        <v>1521</v>
      </c>
      <c r="D177" s="294"/>
      <c r="E177" s="294"/>
      <c r="F177" s="317" t="s">
        <v>1573</v>
      </c>
      <c r="G177" s="294"/>
      <c r="H177" s="294" t="s">
        <v>1640</v>
      </c>
      <c r="I177" s="294" t="s">
        <v>1575</v>
      </c>
      <c r="J177" s="294" t="s">
        <v>1624</v>
      </c>
      <c r="K177" s="342"/>
    </row>
    <row r="178" s="1" customFormat="1" ht="15" customHeight="1">
      <c r="B178" s="319"/>
      <c r="C178" s="294" t="s">
        <v>1578</v>
      </c>
      <c r="D178" s="294"/>
      <c r="E178" s="294"/>
      <c r="F178" s="317" t="s">
        <v>1579</v>
      </c>
      <c r="G178" s="294"/>
      <c r="H178" s="294" t="s">
        <v>1640</v>
      </c>
      <c r="I178" s="294" t="s">
        <v>1575</v>
      </c>
      <c r="J178" s="294">
        <v>50</v>
      </c>
      <c r="K178" s="342"/>
    </row>
    <row r="179" s="1" customFormat="1" ht="15" customHeight="1">
      <c r="B179" s="319"/>
      <c r="C179" s="294" t="s">
        <v>1581</v>
      </c>
      <c r="D179" s="294"/>
      <c r="E179" s="294"/>
      <c r="F179" s="317" t="s">
        <v>1573</v>
      </c>
      <c r="G179" s="294"/>
      <c r="H179" s="294" t="s">
        <v>1640</v>
      </c>
      <c r="I179" s="294" t="s">
        <v>1583</v>
      </c>
      <c r="J179" s="294"/>
      <c r="K179" s="342"/>
    </row>
    <row r="180" s="1" customFormat="1" ht="15" customHeight="1">
      <c r="B180" s="319"/>
      <c r="C180" s="294" t="s">
        <v>1592</v>
      </c>
      <c r="D180" s="294"/>
      <c r="E180" s="294"/>
      <c r="F180" s="317" t="s">
        <v>1579</v>
      </c>
      <c r="G180" s="294"/>
      <c r="H180" s="294" t="s">
        <v>1640</v>
      </c>
      <c r="I180" s="294" t="s">
        <v>1575</v>
      </c>
      <c r="J180" s="294">
        <v>50</v>
      </c>
      <c r="K180" s="342"/>
    </row>
    <row r="181" s="1" customFormat="1" ht="15" customHeight="1">
      <c r="B181" s="319"/>
      <c r="C181" s="294" t="s">
        <v>1600</v>
      </c>
      <c r="D181" s="294"/>
      <c r="E181" s="294"/>
      <c r="F181" s="317" t="s">
        <v>1579</v>
      </c>
      <c r="G181" s="294"/>
      <c r="H181" s="294" t="s">
        <v>1640</v>
      </c>
      <c r="I181" s="294" t="s">
        <v>1575</v>
      </c>
      <c r="J181" s="294">
        <v>50</v>
      </c>
      <c r="K181" s="342"/>
    </row>
    <row r="182" s="1" customFormat="1" ht="15" customHeight="1">
      <c r="B182" s="319"/>
      <c r="C182" s="294" t="s">
        <v>1598</v>
      </c>
      <c r="D182" s="294"/>
      <c r="E182" s="294"/>
      <c r="F182" s="317" t="s">
        <v>1579</v>
      </c>
      <c r="G182" s="294"/>
      <c r="H182" s="294" t="s">
        <v>1640</v>
      </c>
      <c r="I182" s="294" t="s">
        <v>1575</v>
      </c>
      <c r="J182" s="294">
        <v>50</v>
      </c>
      <c r="K182" s="342"/>
    </row>
    <row r="183" s="1" customFormat="1" ht="15" customHeight="1">
      <c r="B183" s="319"/>
      <c r="C183" s="294" t="s">
        <v>123</v>
      </c>
      <c r="D183" s="294"/>
      <c r="E183" s="294"/>
      <c r="F183" s="317" t="s">
        <v>1573</v>
      </c>
      <c r="G183" s="294"/>
      <c r="H183" s="294" t="s">
        <v>1641</v>
      </c>
      <c r="I183" s="294" t="s">
        <v>1642</v>
      </c>
      <c r="J183" s="294"/>
      <c r="K183" s="342"/>
    </row>
    <row r="184" s="1" customFormat="1" ht="15" customHeight="1">
      <c r="B184" s="319"/>
      <c r="C184" s="294" t="s">
        <v>56</v>
      </c>
      <c r="D184" s="294"/>
      <c r="E184" s="294"/>
      <c r="F184" s="317" t="s">
        <v>1573</v>
      </c>
      <c r="G184" s="294"/>
      <c r="H184" s="294" t="s">
        <v>1643</v>
      </c>
      <c r="I184" s="294" t="s">
        <v>1644</v>
      </c>
      <c r="J184" s="294">
        <v>1</v>
      </c>
      <c r="K184" s="342"/>
    </row>
    <row r="185" s="1" customFormat="1" ht="15" customHeight="1">
      <c r="B185" s="319"/>
      <c r="C185" s="294" t="s">
        <v>52</v>
      </c>
      <c r="D185" s="294"/>
      <c r="E185" s="294"/>
      <c r="F185" s="317" t="s">
        <v>1573</v>
      </c>
      <c r="G185" s="294"/>
      <c r="H185" s="294" t="s">
        <v>1645</v>
      </c>
      <c r="I185" s="294" t="s">
        <v>1575</v>
      </c>
      <c r="J185" s="294">
        <v>20</v>
      </c>
      <c r="K185" s="342"/>
    </row>
    <row r="186" s="1" customFormat="1" ht="15" customHeight="1">
      <c r="B186" s="319"/>
      <c r="C186" s="294" t="s">
        <v>53</v>
      </c>
      <c r="D186" s="294"/>
      <c r="E186" s="294"/>
      <c r="F186" s="317" t="s">
        <v>1573</v>
      </c>
      <c r="G186" s="294"/>
      <c r="H186" s="294" t="s">
        <v>1646</v>
      </c>
      <c r="I186" s="294" t="s">
        <v>1575</v>
      </c>
      <c r="J186" s="294">
        <v>255</v>
      </c>
      <c r="K186" s="342"/>
    </row>
    <row r="187" s="1" customFormat="1" ht="15" customHeight="1">
      <c r="B187" s="319"/>
      <c r="C187" s="294" t="s">
        <v>124</v>
      </c>
      <c r="D187" s="294"/>
      <c r="E187" s="294"/>
      <c r="F187" s="317" t="s">
        <v>1573</v>
      </c>
      <c r="G187" s="294"/>
      <c r="H187" s="294" t="s">
        <v>1537</v>
      </c>
      <c r="I187" s="294" t="s">
        <v>1575</v>
      </c>
      <c r="J187" s="294">
        <v>10</v>
      </c>
      <c r="K187" s="342"/>
    </row>
    <row r="188" s="1" customFormat="1" ht="15" customHeight="1">
      <c r="B188" s="319"/>
      <c r="C188" s="294" t="s">
        <v>125</v>
      </c>
      <c r="D188" s="294"/>
      <c r="E188" s="294"/>
      <c r="F188" s="317" t="s">
        <v>1573</v>
      </c>
      <c r="G188" s="294"/>
      <c r="H188" s="294" t="s">
        <v>1647</v>
      </c>
      <c r="I188" s="294" t="s">
        <v>1608</v>
      </c>
      <c r="J188" s="294"/>
      <c r="K188" s="342"/>
    </row>
    <row r="189" s="1" customFormat="1" ht="15" customHeight="1">
      <c r="B189" s="319"/>
      <c r="C189" s="294" t="s">
        <v>1648</v>
      </c>
      <c r="D189" s="294"/>
      <c r="E189" s="294"/>
      <c r="F189" s="317" t="s">
        <v>1573</v>
      </c>
      <c r="G189" s="294"/>
      <c r="H189" s="294" t="s">
        <v>1649</v>
      </c>
      <c r="I189" s="294" t="s">
        <v>1608</v>
      </c>
      <c r="J189" s="294"/>
      <c r="K189" s="342"/>
    </row>
    <row r="190" s="1" customFormat="1" ht="15" customHeight="1">
      <c r="B190" s="319"/>
      <c r="C190" s="294" t="s">
        <v>1637</v>
      </c>
      <c r="D190" s="294"/>
      <c r="E190" s="294"/>
      <c r="F190" s="317" t="s">
        <v>1573</v>
      </c>
      <c r="G190" s="294"/>
      <c r="H190" s="294" t="s">
        <v>1650</v>
      </c>
      <c r="I190" s="294" t="s">
        <v>1608</v>
      </c>
      <c r="J190" s="294"/>
      <c r="K190" s="342"/>
    </row>
    <row r="191" s="1" customFormat="1" ht="15" customHeight="1">
      <c r="B191" s="319"/>
      <c r="C191" s="294" t="s">
        <v>127</v>
      </c>
      <c r="D191" s="294"/>
      <c r="E191" s="294"/>
      <c r="F191" s="317" t="s">
        <v>1579</v>
      </c>
      <c r="G191" s="294"/>
      <c r="H191" s="294" t="s">
        <v>1651</v>
      </c>
      <c r="I191" s="294" t="s">
        <v>1575</v>
      </c>
      <c r="J191" s="294">
        <v>50</v>
      </c>
      <c r="K191" s="342"/>
    </row>
    <row r="192" s="1" customFormat="1" ht="15" customHeight="1">
      <c r="B192" s="319"/>
      <c r="C192" s="294" t="s">
        <v>1652</v>
      </c>
      <c r="D192" s="294"/>
      <c r="E192" s="294"/>
      <c r="F192" s="317" t="s">
        <v>1579</v>
      </c>
      <c r="G192" s="294"/>
      <c r="H192" s="294" t="s">
        <v>1653</v>
      </c>
      <c r="I192" s="294" t="s">
        <v>1654</v>
      </c>
      <c r="J192" s="294"/>
      <c r="K192" s="342"/>
    </row>
    <row r="193" s="1" customFormat="1" ht="15" customHeight="1">
      <c r="B193" s="319"/>
      <c r="C193" s="294" t="s">
        <v>1655</v>
      </c>
      <c r="D193" s="294"/>
      <c r="E193" s="294"/>
      <c r="F193" s="317" t="s">
        <v>1579</v>
      </c>
      <c r="G193" s="294"/>
      <c r="H193" s="294" t="s">
        <v>1656</v>
      </c>
      <c r="I193" s="294" t="s">
        <v>1654</v>
      </c>
      <c r="J193" s="294"/>
      <c r="K193" s="342"/>
    </row>
    <row r="194" s="1" customFormat="1" ht="15" customHeight="1">
      <c r="B194" s="319"/>
      <c r="C194" s="294" t="s">
        <v>1657</v>
      </c>
      <c r="D194" s="294"/>
      <c r="E194" s="294"/>
      <c r="F194" s="317" t="s">
        <v>1579</v>
      </c>
      <c r="G194" s="294"/>
      <c r="H194" s="294" t="s">
        <v>1658</v>
      </c>
      <c r="I194" s="294" t="s">
        <v>1654</v>
      </c>
      <c r="J194" s="294"/>
      <c r="K194" s="342"/>
    </row>
    <row r="195" s="1" customFormat="1" ht="15" customHeight="1">
      <c r="B195" s="319"/>
      <c r="C195" s="356" t="s">
        <v>1659</v>
      </c>
      <c r="D195" s="294"/>
      <c r="E195" s="294"/>
      <c r="F195" s="317" t="s">
        <v>1579</v>
      </c>
      <c r="G195" s="294"/>
      <c r="H195" s="294" t="s">
        <v>1660</v>
      </c>
      <c r="I195" s="294" t="s">
        <v>1661</v>
      </c>
      <c r="J195" s="357" t="s">
        <v>1662</v>
      </c>
      <c r="K195" s="342"/>
    </row>
    <row r="196" s="18" customFormat="1" ht="15" customHeight="1">
      <c r="B196" s="358"/>
      <c r="C196" s="359" t="s">
        <v>1663</v>
      </c>
      <c r="D196" s="360"/>
      <c r="E196" s="360"/>
      <c r="F196" s="361" t="s">
        <v>1579</v>
      </c>
      <c r="G196" s="360"/>
      <c r="H196" s="360" t="s">
        <v>1664</v>
      </c>
      <c r="I196" s="360" t="s">
        <v>1661</v>
      </c>
      <c r="J196" s="362" t="s">
        <v>1662</v>
      </c>
      <c r="K196" s="363"/>
    </row>
    <row r="197" s="1" customFormat="1" ht="15" customHeight="1">
      <c r="B197" s="319"/>
      <c r="C197" s="356" t="s">
        <v>41</v>
      </c>
      <c r="D197" s="294"/>
      <c r="E197" s="294"/>
      <c r="F197" s="317" t="s">
        <v>1573</v>
      </c>
      <c r="G197" s="294"/>
      <c r="H197" s="291" t="s">
        <v>1665</v>
      </c>
      <c r="I197" s="294" t="s">
        <v>1666</v>
      </c>
      <c r="J197" s="294"/>
      <c r="K197" s="342"/>
    </row>
    <row r="198" s="1" customFormat="1" ht="15" customHeight="1">
      <c r="B198" s="319"/>
      <c r="C198" s="356" t="s">
        <v>1667</v>
      </c>
      <c r="D198" s="294"/>
      <c r="E198" s="294"/>
      <c r="F198" s="317" t="s">
        <v>1573</v>
      </c>
      <c r="G198" s="294"/>
      <c r="H198" s="294" t="s">
        <v>1668</v>
      </c>
      <c r="I198" s="294" t="s">
        <v>1608</v>
      </c>
      <c r="J198" s="294"/>
      <c r="K198" s="342"/>
    </row>
    <row r="199" s="1" customFormat="1" ht="15" customHeight="1">
      <c r="B199" s="319"/>
      <c r="C199" s="356" t="s">
        <v>1669</v>
      </c>
      <c r="D199" s="294"/>
      <c r="E199" s="294"/>
      <c r="F199" s="317" t="s">
        <v>1573</v>
      </c>
      <c r="G199" s="294"/>
      <c r="H199" s="294" t="s">
        <v>1670</v>
      </c>
      <c r="I199" s="294" t="s">
        <v>1608</v>
      </c>
      <c r="J199" s="294"/>
      <c r="K199" s="342"/>
    </row>
    <row r="200" s="1" customFormat="1" ht="15" customHeight="1">
      <c r="B200" s="319"/>
      <c r="C200" s="356" t="s">
        <v>1671</v>
      </c>
      <c r="D200" s="294"/>
      <c r="E200" s="294"/>
      <c r="F200" s="317" t="s">
        <v>1579</v>
      </c>
      <c r="G200" s="294"/>
      <c r="H200" s="294" t="s">
        <v>1672</v>
      </c>
      <c r="I200" s="294" t="s">
        <v>1608</v>
      </c>
      <c r="J200" s="294"/>
      <c r="K200" s="342"/>
    </row>
    <row r="201" s="1" customFormat="1" ht="15" customHeight="1">
      <c r="B201" s="348"/>
      <c r="C201" s="364"/>
      <c r="D201" s="349"/>
      <c r="E201" s="349"/>
      <c r="F201" s="349"/>
      <c r="G201" s="349"/>
      <c r="H201" s="349"/>
      <c r="I201" s="349"/>
      <c r="J201" s="349"/>
      <c r="K201" s="350"/>
    </row>
    <row r="202" s="1" customFormat="1" ht="18.75" customHeight="1">
      <c r="B202" s="330"/>
      <c r="C202" s="340"/>
      <c r="D202" s="340"/>
      <c r="E202" s="340"/>
      <c r="F202" s="351"/>
      <c r="G202" s="340"/>
      <c r="H202" s="340"/>
      <c r="I202" s="340"/>
      <c r="J202" s="340"/>
      <c r="K202" s="330"/>
    </row>
    <row r="203" s="1" customFormat="1" ht="18.75" customHeight="1">
      <c r="B203" s="302"/>
      <c r="C203" s="302"/>
      <c r="D203" s="302"/>
      <c r="E203" s="302"/>
      <c r="F203" s="302"/>
      <c r="G203" s="302"/>
      <c r="H203" s="302"/>
      <c r="I203" s="302"/>
      <c r="J203" s="302"/>
      <c r="K203" s="302"/>
    </row>
    <row r="204" s="1" customFormat="1" ht="13.5">
      <c r="B204" s="281"/>
      <c r="C204" s="282"/>
      <c r="D204" s="282"/>
      <c r="E204" s="282"/>
      <c r="F204" s="282"/>
      <c r="G204" s="282"/>
      <c r="H204" s="282"/>
      <c r="I204" s="282"/>
      <c r="J204" s="282"/>
      <c r="K204" s="283"/>
    </row>
    <row r="205" s="1" customFormat="1" ht="21" customHeight="1">
      <c r="B205" s="284"/>
      <c r="C205" s="285" t="s">
        <v>1673</v>
      </c>
      <c r="D205" s="285"/>
      <c r="E205" s="285"/>
      <c r="F205" s="285"/>
      <c r="G205" s="285"/>
      <c r="H205" s="285"/>
      <c r="I205" s="285"/>
      <c r="J205" s="285"/>
      <c r="K205" s="286"/>
    </row>
    <row r="206" s="1" customFormat="1" ht="25.5" customHeight="1">
      <c r="B206" s="284"/>
      <c r="C206" s="365" t="s">
        <v>1674</v>
      </c>
      <c r="D206" s="365"/>
      <c r="E206" s="365"/>
      <c r="F206" s="365" t="s">
        <v>1675</v>
      </c>
      <c r="G206" s="366"/>
      <c r="H206" s="365" t="s">
        <v>1676</v>
      </c>
      <c r="I206" s="365"/>
      <c r="J206" s="365"/>
      <c r="K206" s="286"/>
    </row>
    <row r="207" s="1" customFormat="1" ht="5.25" customHeight="1">
      <c r="B207" s="319"/>
      <c r="C207" s="314"/>
      <c r="D207" s="314"/>
      <c r="E207" s="314"/>
      <c r="F207" s="314"/>
      <c r="G207" s="340"/>
      <c r="H207" s="314"/>
      <c r="I207" s="314"/>
      <c r="J207" s="314"/>
      <c r="K207" s="342"/>
    </row>
    <row r="208" s="1" customFormat="1" ht="15" customHeight="1">
      <c r="B208" s="319"/>
      <c r="C208" s="294" t="s">
        <v>1666</v>
      </c>
      <c r="D208" s="294"/>
      <c r="E208" s="294"/>
      <c r="F208" s="317" t="s">
        <v>42</v>
      </c>
      <c r="G208" s="294"/>
      <c r="H208" s="294" t="s">
        <v>1677</v>
      </c>
      <c r="I208" s="294"/>
      <c r="J208" s="294"/>
      <c r="K208" s="342"/>
    </row>
    <row r="209" s="1" customFormat="1" ht="15" customHeight="1">
      <c r="B209" s="319"/>
      <c r="C209" s="294"/>
      <c r="D209" s="294"/>
      <c r="E209" s="294"/>
      <c r="F209" s="317" t="s">
        <v>43</v>
      </c>
      <c r="G209" s="294"/>
      <c r="H209" s="294" t="s">
        <v>1678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46</v>
      </c>
      <c r="G210" s="294"/>
      <c r="H210" s="294" t="s">
        <v>1679</v>
      </c>
      <c r="I210" s="294"/>
      <c r="J210" s="294"/>
      <c r="K210" s="342"/>
    </row>
    <row r="211" s="1" customFormat="1" ht="15" customHeight="1">
      <c r="B211" s="319"/>
      <c r="C211" s="294"/>
      <c r="D211" s="294"/>
      <c r="E211" s="294"/>
      <c r="F211" s="317" t="s">
        <v>44</v>
      </c>
      <c r="G211" s="294"/>
      <c r="H211" s="294" t="s">
        <v>1680</v>
      </c>
      <c r="I211" s="294"/>
      <c r="J211" s="294"/>
      <c r="K211" s="342"/>
    </row>
    <row r="212" s="1" customFormat="1" ht="15" customHeight="1">
      <c r="B212" s="319"/>
      <c r="C212" s="294"/>
      <c r="D212" s="294"/>
      <c r="E212" s="294"/>
      <c r="F212" s="317" t="s">
        <v>45</v>
      </c>
      <c r="G212" s="294"/>
      <c r="H212" s="294" t="s">
        <v>1681</v>
      </c>
      <c r="I212" s="294"/>
      <c r="J212" s="294"/>
      <c r="K212" s="342"/>
    </row>
    <row r="213" s="1" customFormat="1" ht="15" customHeight="1">
      <c r="B213" s="319"/>
      <c r="C213" s="294"/>
      <c r="D213" s="294"/>
      <c r="E213" s="294"/>
      <c r="F213" s="317"/>
      <c r="G213" s="294"/>
      <c r="H213" s="294"/>
      <c r="I213" s="294"/>
      <c r="J213" s="294"/>
      <c r="K213" s="342"/>
    </row>
    <row r="214" s="1" customFormat="1" ht="15" customHeight="1">
      <c r="B214" s="319"/>
      <c r="C214" s="294" t="s">
        <v>1620</v>
      </c>
      <c r="D214" s="294"/>
      <c r="E214" s="294"/>
      <c r="F214" s="317" t="s">
        <v>78</v>
      </c>
      <c r="G214" s="294"/>
      <c r="H214" s="294" t="s">
        <v>1682</v>
      </c>
      <c r="I214" s="294"/>
      <c r="J214" s="294"/>
      <c r="K214" s="342"/>
    </row>
    <row r="215" s="1" customFormat="1" ht="15" customHeight="1">
      <c r="B215" s="319"/>
      <c r="C215" s="294"/>
      <c r="D215" s="294"/>
      <c r="E215" s="294"/>
      <c r="F215" s="317" t="s">
        <v>1515</v>
      </c>
      <c r="G215" s="294"/>
      <c r="H215" s="294" t="s">
        <v>1516</v>
      </c>
      <c r="I215" s="294"/>
      <c r="J215" s="294"/>
      <c r="K215" s="342"/>
    </row>
    <row r="216" s="1" customFormat="1" ht="15" customHeight="1">
      <c r="B216" s="319"/>
      <c r="C216" s="294"/>
      <c r="D216" s="294"/>
      <c r="E216" s="294"/>
      <c r="F216" s="317" t="s">
        <v>1513</v>
      </c>
      <c r="G216" s="294"/>
      <c r="H216" s="294" t="s">
        <v>1683</v>
      </c>
      <c r="I216" s="294"/>
      <c r="J216" s="294"/>
      <c r="K216" s="342"/>
    </row>
    <row r="217" s="1" customFormat="1" ht="15" customHeight="1">
      <c r="B217" s="367"/>
      <c r="C217" s="294"/>
      <c r="D217" s="294"/>
      <c r="E217" s="294"/>
      <c r="F217" s="317" t="s">
        <v>1517</v>
      </c>
      <c r="G217" s="356"/>
      <c r="H217" s="346" t="s">
        <v>1518</v>
      </c>
      <c r="I217" s="346"/>
      <c r="J217" s="346"/>
      <c r="K217" s="368"/>
    </row>
    <row r="218" s="1" customFormat="1" ht="15" customHeight="1">
      <c r="B218" s="367"/>
      <c r="C218" s="294"/>
      <c r="D218" s="294"/>
      <c r="E218" s="294"/>
      <c r="F218" s="317" t="s">
        <v>1519</v>
      </c>
      <c r="G218" s="356"/>
      <c r="H218" s="346" t="s">
        <v>1684</v>
      </c>
      <c r="I218" s="346"/>
      <c r="J218" s="346"/>
      <c r="K218" s="368"/>
    </row>
    <row r="219" s="1" customFormat="1" ht="15" customHeight="1">
      <c r="B219" s="367"/>
      <c r="C219" s="294"/>
      <c r="D219" s="294"/>
      <c r="E219" s="294"/>
      <c r="F219" s="317"/>
      <c r="G219" s="356"/>
      <c r="H219" s="346"/>
      <c r="I219" s="346"/>
      <c r="J219" s="346"/>
      <c r="K219" s="368"/>
    </row>
    <row r="220" s="1" customFormat="1" ht="15" customHeight="1">
      <c r="B220" s="367"/>
      <c r="C220" s="294" t="s">
        <v>1644</v>
      </c>
      <c r="D220" s="294"/>
      <c r="E220" s="294"/>
      <c r="F220" s="317">
        <v>1</v>
      </c>
      <c r="G220" s="356"/>
      <c r="H220" s="346" t="s">
        <v>1685</v>
      </c>
      <c r="I220" s="346"/>
      <c r="J220" s="346"/>
      <c r="K220" s="368"/>
    </row>
    <row r="221" s="1" customFormat="1" ht="15" customHeight="1">
      <c r="B221" s="367"/>
      <c r="C221" s="294"/>
      <c r="D221" s="294"/>
      <c r="E221" s="294"/>
      <c r="F221" s="317">
        <v>2</v>
      </c>
      <c r="G221" s="356"/>
      <c r="H221" s="346" t="s">
        <v>1686</v>
      </c>
      <c r="I221" s="346"/>
      <c r="J221" s="346"/>
      <c r="K221" s="368"/>
    </row>
    <row r="222" s="1" customFormat="1" ht="15" customHeight="1">
      <c r="B222" s="367"/>
      <c r="C222" s="294"/>
      <c r="D222" s="294"/>
      <c r="E222" s="294"/>
      <c r="F222" s="317">
        <v>3</v>
      </c>
      <c r="G222" s="356"/>
      <c r="H222" s="346" t="s">
        <v>1687</v>
      </c>
      <c r="I222" s="346"/>
      <c r="J222" s="346"/>
      <c r="K222" s="368"/>
    </row>
    <row r="223" s="1" customFormat="1" ht="15" customHeight="1">
      <c r="B223" s="367"/>
      <c r="C223" s="294"/>
      <c r="D223" s="294"/>
      <c r="E223" s="294"/>
      <c r="F223" s="317">
        <v>4</v>
      </c>
      <c r="G223" s="356"/>
      <c r="H223" s="346" t="s">
        <v>1688</v>
      </c>
      <c r="I223" s="346"/>
      <c r="J223" s="346"/>
      <c r="K223" s="368"/>
    </row>
    <row r="224" s="1" customFormat="1" ht="12.75" customHeight="1">
      <c r="B224" s="369"/>
      <c r="C224" s="370"/>
      <c r="D224" s="370"/>
      <c r="E224" s="370"/>
      <c r="F224" s="370"/>
      <c r="G224" s="370"/>
      <c r="H224" s="370"/>
      <c r="I224" s="370"/>
      <c r="J224" s="370"/>
      <c r="K224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NTBPAVEL\Pavel</dc:creator>
  <cp:lastModifiedBy>NTBPAVEL\Pavel</cp:lastModifiedBy>
  <dcterms:created xsi:type="dcterms:W3CDTF">2024-04-15T20:49:58Z</dcterms:created>
  <dcterms:modified xsi:type="dcterms:W3CDTF">2024-04-15T20:50:02Z</dcterms:modified>
</cp:coreProperties>
</file>